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in3\Desktop\小樽\"/>
    </mc:Choice>
  </mc:AlternateContent>
  <xr:revisionPtr revIDLastSave="0" documentId="13_ncr:1_{F8C833C6-B011-40C5-B3C9-90128D4BAA4D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申込書" sheetId="14" r:id="rId1"/>
    <sheet name="データ" sheetId="15" r:id="rId2"/>
    <sheet name="クラス・種目リスト" sheetId="16" r:id="rId3"/>
  </sheets>
  <definedNames>
    <definedName name="_xlnm.Print_Area" localSheetId="0">申込書!$A$1:$L$47</definedName>
    <definedName name="_xlnm.Print_Titles" localSheetId="0">申込書!$1:$3</definedName>
  </definedNames>
  <calcPr calcId="181029"/>
</workbook>
</file>

<file path=xl/calcChain.xml><?xml version="1.0" encoding="utf-8"?>
<calcChain xmlns="http://schemas.openxmlformats.org/spreadsheetml/2006/main">
  <c r="E197" i="15" l="1"/>
  <c r="CA47" i="14"/>
  <c r="BZ47" i="14"/>
  <c r="BY47" i="14"/>
  <c r="BX47" i="14"/>
  <c r="BW47" i="14"/>
  <c r="BV47" i="14"/>
  <c r="BU47" i="14"/>
  <c r="BT47" i="14"/>
  <c r="BS47" i="14"/>
  <c r="BR47" i="14"/>
  <c r="BQ47" i="14"/>
  <c r="BP47" i="14"/>
  <c r="BO47" i="14"/>
  <c r="BN47" i="14"/>
  <c r="BM47" i="14"/>
  <c r="BL47" i="14"/>
  <c r="BK47" i="14"/>
  <c r="BJ47" i="14"/>
  <c r="BI47" i="14"/>
  <c r="BH47" i="14"/>
  <c r="BG47" i="14"/>
  <c r="BF47" i="14"/>
  <c r="BE47" i="14"/>
  <c r="BD47" i="14"/>
  <c r="BC47" i="14"/>
  <c r="BB47" i="14"/>
  <c r="BA47" i="14"/>
  <c r="AZ47" i="14"/>
  <c r="AY47" i="14"/>
  <c r="AX47" i="14"/>
  <c r="AW47" i="14"/>
  <c r="AV47" i="14"/>
  <c r="AU47" i="14"/>
  <c r="AT47" i="14"/>
  <c r="AS47" i="14"/>
  <c r="AR47" i="14"/>
  <c r="AQ47" i="14"/>
  <c r="AP47" i="14"/>
  <c r="AO47" i="14"/>
  <c r="AN47" i="14"/>
  <c r="AI47" i="14"/>
  <c r="AL47" i="14" s="1"/>
  <c r="K47" i="14"/>
  <c r="CA46" i="14"/>
  <c r="BZ46" i="14"/>
  <c r="BY46" i="14"/>
  <c r="BX46" i="14"/>
  <c r="BW46" i="14"/>
  <c r="BV46" i="14"/>
  <c r="BU46" i="14"/>
  <c r="BT46" i="14"/>
  <c r="BS46" i="14"/>
  <c r="BR46" i="14"/>
  <c r="BQ46" i="14"/>
  <c r="BP46" i="14"/>
  <c r="BO46" i="14"/>
  <c r="BN46" i="14"/>
  <c r="BM46" i="14"/>
  <c r="BL46" i="14"/>
  <c r="BK46" i="14"/>
  <c r="BJ46" i="14"/>
  <c r="BI46" i="14"/>
  <c r="BH46" i="14"/>
  <c r="BG46" i="14"/>
  <c r="BF46" i="14"/>
  <c r="BE46" i="14"/>
  <c r="BD46" i="14"/>
  <c r="BC46" i="14"/>
  <c r="BB46" i="14"/>
  <c r="BA46" i="14"/>
  <c r="AZ46" i="14"/>
  <c r="AY46" i="14"/>
  <c r="AX46" i="14"/>
  <c r="AW46" i="14"/>
  <c r="AV46" i="14"/>
  <c r="AU46" i="14"/>
  <c r="AT46" i="14"/>
  <c r="AS46" i="14"/>
  <c r="AR46" i="14"/>
  <c r="AQ46" i="14"/>
  <c r="AP46" i="14"/>
  <c r="AO46" i="14"/>
  <c r="AN46" i="14"/>
  <c r="AI46" i="14"/>
  <c r="AL46" i="14" s="1"/>
  <c r="K46" i="14"/>
  <c r="CA45" i="14"/>
  <c r="BZ45" i="14"/>
  <c r="BY45" i="14"/>
  <c r="BX45" i="14"/>
  <c r="BW45" i="14"/>
  <c r="BV45" i="14"/>
  <c r="BU45" i="14"/>
  <c r="BT45" i="14"/>
  <c r="BS45" i="14"/>
  <c r="BR45" i="14"/>
  <c r="BQ45" i="14"/>
  <c r="BP45" i="14"/>
  <c r="BO45" i="14"/>
  <c r="BN45" i="14"/>
  <c r="BM45" i="14"/>
  <c r="BL45" i="14"/>
  <c r="BK45" i="14"/>
  <c r="BJ45" i="14"/>
  <c r="BI45" i="14"/>
  <c r="BH45" i="14"/>
  <c r="BG45" i="14"/>
  <c r="BF45" i="14"/>
  <c r="BE45" i="14"/>
  <c r="BD45" i="14"/>
  <c r="BC45" i="14"/>
  <c r="BB45" i="14"/>
  <c r="BA45" i="14"/>
  <c r="AZ45" i="14"/>
  <c r="AY45" i="14"/>
  <c r="AX45" i="14"/>
  <c r="AW45" i="14"/>
  <c r="AV45" i="14"/>
  <c r="AU45" i="14"/>
  <c r="AT45" i="14"/>
  <c r="AS45" i="14"/>
  <c r="AR45" i="14"/>
  <c r="AQ45" i="14"/>
  <c r="AP45" i="14"/>
  <c r="AO45" i="14"/>
  <c r="AN45" i="14"/>
  <c r="AI45" i="14"/>
  <c r="AL45" i="14" s="1"/>
  <c r="K45" i="14"/>
  <c r="CA44" i="14"/>
  <c r="BZ44" i="14"/>
  <c r="BY44" i="14"/>
  <c r="BX44" i="14"/>
  <c r="BW44" i="14"/>
  <c r="BV44" i="14"/>
  <c r="BU44" i="14"/>
  <c r="BT44" i="14"/>
  <c r="BS44" i="14"/>
  <c r="BR44" i="14"/>
  <c r="BQ44" i="14"/>
  <c r="BP44" i="14"/>
  <c r="BO44" i="14"/>
  <c r="BN44" i="14"/>
  <c r="BM44" i="14"/>
  <c r="BL44" i="14"/>
  <c r="BK44" i="14"/>
  <c r="BJ44" i="14"/>
  <c r="BI44" i="14"/>
  <c r="BH44" i="14"/>
  <c r="BG44" i="14"/>
  <c r="BF44" i="14"/>
  <c r="BE44" i="14"/>
  <c r="BD44" i="14"/>
  <c r="BC44" i="14"/>
  <c r="BB44" i="14"/>
  <c r="BA44" i="14"/>
  <c r="AZ44" i="14"/>
  <c r="AY44" i="14"/>
  <c r="AX44" i="14"/>
  <c r="AW44" i="14"/>
  <c r="AV44" i="14"/>
  <c r="AU44" i="14"/>
  <c r="AT44" i="14"/>
  <c r="AS44" i="14"/>
  <c r="AR44" i="14"/>
  <c r="AQ44" i="14"/>
  <c r="AP44" i="14"/>
  <c r="AO44" i="14"/>
  <c r="AN44" i="14"/>
  <c r="AI44" i="14"/>
  <c r="AK44" i="14" s="1"/>
  <c r="K44" i="14"/>
  <c r="CA43" i="14"/>
  <c r="BZ43" i="14"/>
  <c r="BY43" i="14"/>
  <c r="BX43" i="14"/>
  <c r="BW43" i="14"/>
  <c r="BV43" i="14"/>
  <c r="BU43" i="14"/>
  <c r="BT43" i="14"/>
  <c r="BS43" i="14"/>
  <c r="BR43" i="14"/>
  <c r="BQ43" i="14"/>
  <c r="BP43" i="14"/>
  <c r="BO43" i="14"/>
  <c r="BN43" i="14"/>
  <c r="BM43" i="14"/>
  <c r="BL43" i="14"/>
  <c r="BK43" i="14"/>
  <c r="BJ43" i="14"/>
  <c r="BI43" i="14"/>
  <c r="BH43" i="14"/>
  <c r="BG43" i="14"/>
  <c r="BF43" i="14"/>
  <c r="BE43" i="14"/>
  <c r="BD43" i="14"/>
  <c r="BC43" i="14"/>
  <c r="BB43" i="14"/>
  <c r="BA43" i="14"/>
  <c r="AZ43" i="14"/>
  <c r="AY43" i="14"/>
  <c r="AX43" i="14"/>
  <c r="AW43" i="14"/>
  <c r="AV43" i="14"/>
  <c r="AU43" i="14"/>
  <c r="AT43" i="14"/>
  <c r="AS43" i="14"/>
  <c r="AR43" i="14"/>
  <c r="AQ43" i="14"/>
  <c r="AP43" i="14"/>
  <c r="AO43" i="14"/>
  <c r="AN43" i="14"/>
  <c r="AI43" i="14"/>
  <c r="AL43" i="14" s="1"/>
  <c r="K43" i="14"/>
  <c r="CA42" i="14"/>
  <c r="BZ42" i="14"/>
  <c r="BY42" i="14"/>
  <c r="BX42" i="14"/>
  <c r="BW42" i="14"/>
  <c r="BV42" i="14"/>
  <c r="BU42" i="14"/>
  <c r="BT42" i="14"/>
  <c r="BS42" i="14"/>
  <c r="BR42" i="14"/>
  <c r="BQ42" i="14"/>
  <c r="BP42" i="14"/>
  <c r="BO42" i="14"/>
  <c r="BN42" i="14"/>
  <c r="BM42" i="14"/>
  <c r="BL42" i="14"/>
  <c r="BK42" i="14"/>
  <c r="BJ42" i="14"/>
  <c r="BI42" i="14"/>
  <c r="BH42" i="14"/>
  <c r="BG42" i="14"/>
  <c r="BF42" i="14"/>
  <c r="BE42" i="14"/>
  <c r="BD42" i="14"/>
  <c r="BC42" i="14"/>
  <c r="BB42" i="14"/>
  <c r="BA42" i="14"/>
  <c r="AZ42" i="14"/>
  <c r="AY42" i="14"/>
  <c r="AX42" i="14"/>
  <c r="AW42" i="14"/>
  <c r="AV42" i="14"/>
  <c r="AU42" i="14"/>
  <c r="AT42" i="14"/>
  <c r="AS42" i="14"/>
  <c r="AR42" i="14"/>
  <c r="AQ42" i="14"/>
  <c r="AP42" i="14"/>
  <c r="AO42" i="14"/>
  <c r="AN42" i="14"/>
  <c r="AI42" i="14"/>
  <c r="AL42" i="14" s="1"/>
  <c r="K42" i="14"/>
  <c r="CA41" i="14"/>
  <c r="BZ41" i="14"/>
  <c r="BY41" i="14"/>
  <c r="BX41" i="14"/>
  <c r="BW41" i="14"/>
  <c r="BV41" i="14"/>
  <c r="BU41" i="14"/>
  <c r="BT41" i="14"/>
  <c r="BS41" i="14"/>
  <c r="BR41" i="14"/>
  <c r="BQ41" i="14"/>
  <c r="BP41" i="14"/>
  <c r="BO41" i="14"/>
  <c r="BN41" i="14"/>
  <c r="BM41" i="14"/>
  <c r="BL41" i="14"/>
  <c r="BK41" i="14"/>
  <c r="BJ41" i="14"/>
  <c r="BI41" i="14"/>
  <c r="BH41" i="14"/>
  <c r="BG41" i="14"/>
  <c r="BF41" i="14"/>
  <c r="BE41" i="14"/>
  <c r="BD41" i="14"/>
  <c r="BC41" i="14"/>
  <c r="BB41" i="14"/>
  <c r="BA41" i="14"/>
  <c r="AZ41" i="14"/>
  <c r="AY41" i="14"/>
  <c r="AX41" i="14"/>
  <c r="AW41" i="14"/>
  <c r="AV41" i="14"/>
  <c r="AU41" i="14"/>
  <c r="AT41" i="14"/>
  <c r="AS41" i="14"/>
  <c r="AR41" i="14"/>
  <c r="AQ41" i="14"/>
  <c r="AP41" i="14"/>
  <c r="AO41" i="14"/>
  <c r="AN41" i="14"/>
  <c r="AI41" i="14"/>
  <c r="AL41" i="14" s="1"/>
  <c r="K41" i="14"/>
  <c r="CA40" i="14"/>
  <c r="BZ40" i="14"/>
  <c r="BY40" i="14"/>
  <c r="BX40" i="14"/>
  <c r="BW40" i="14"/>
  <c r="BV40" i="14"/>
  <c r="BU40" i="14"/>
  <c r="BT40" i="14"/>
  <c r="BS40" i="14"/>
  <c r="BR40" i="14"/>
  <c r="BQ40" i="14"/>
  <c r="BP40" i="14"/>
  <c r="BO40" i="14"/>
  <c r="BN40" i="14"/>
  <c r="BM40" i="14"/>
  <c r="BL40" i="14"/>
  <c r="BK40" i="14"/>
  <c r="BJ40" i="14"/>
  <c r="BI40" i="14"/>
  <c r="BH40" i="14"/>
  <c r="BG40" i="14"/>
  <c r="BF40" i="14"/>
  <c r="BE40" i="14"/>
  <c r="BD40" i="14"/>
  <c r="BC40" i="14"/>
  <c r="BB40" i="14"/>
  <c r="BA40" i="14"/>
  <c r="AZ40" i="14"/>
  <c r="AY40" i="14"/>
  <c r="AX40" i="14"/>
  <c r="AW40" i="14"/>
  <c r="AV40" i="14"/>
  <c r="AU40" i="14"/>
  <c r="AT40" i="14"/>
  <c r="AS40" i="14"/>
  <c r="AR40" i="14"/>
  <c r="AQ40" i="14"/>
  <c r="AP40" i="14"/>
  <c r="AO40" i="14"/>
  <c r="AN40" i="14"/>
  <c r="AI40" i="14"/>
  <c r="AK40" i="14" s="1"/>
  <c r="K40" i="14"/>
  <c r="CA39" i="14"/>
  <c r="BZ39" i="14"/>
  <c r="BY39" i="14"/>
  <c r="BX39" i="14"/>
  <c r="BW39" i="14"/>
  <c r="BV39" i="14"/>
  <c r="BU39" i="14"/>
  <c r="BT39" i="14"/>
  <c r="BS39" i="14"/>
  <c r="BR39" i="14"/>
  <c r="BQ39" i="14"/>
  <c r="BP39" i="14"/>
  <c r="BO39" i="14"/>
  <c r="BN39" i="14"/>
  <c r="BM39" i="14"/>
  <c r="BL39" i="14"/>
  <c r="BK39" i="14"/>
  <c r="BJ39" i="14"/>
  <c r="BI39" i="14"/>
  <c r="BH39" i="14"/>
  <c r="BG39" i="14"/>
  <c r="BF39" i="14"/>
  <c r="BE39" i="14"/>
  <c r="BD39" i="14"/>
  <c r="BC39" i="14"/>
  <c r="BB39" i="14"/>
  <c r="BA39" i="14"/>
  <c r="AZ39" i="14"/>
  <c r="AY39" i="14"/>
  <c r="AX39" i="14"/>
  <c r="AW39" i="14"/>
  <c r="AV39" i="14"/>
  <c r="AU39" i="14"/>
  <c r="AT39" i="14"/>
  <c r="AS39" i="14"/>
  <c r="AR39" i="14"/>
  <c r="AQ39" i="14"/>
  <c r="AP39" i="14"/>
  <c r="AO39" i="14"/>
  <c r="AN39" i="14"/>
  <c r="AI39" i="14"/>
  <c r="AL39" i="14" s="1"/>
  <c r="K39" i="14"/>
  <c r="CA38" i="14"/>
  <c r="BZ38" i="14"/>
  <c r="BY38" i="14"/>
  <c r="BX38" i="14"/>
  <c r="BW38" i="14"/>
  <c r="BV38" i="14"/>
  <c r="BU38" i="14"/>
  <c r="BT38" i="14"/>
  <c r="BS38" i="14"/>
  <c r="BR38" i="14"/>
  <c r="BQ38" i="14"/>
  <c r="BP38" i="14"/>
  <c r="BO38" i="14"/>
  <c r="BN38" i="14"/>
  <c r="BM38" i="14"/>
  <c r="BL38" i="14"/>
  <c r="BK38" i="14"/>
  <c r="BJ38" i="14"/>
  <c r="BI38" i="14"/>
  <c r="BH38" i="14"/>
  <c r="BG38" i="14"/>
  <c r="BF38" i="14"/>
  <c r="BE38" i="14"/>
  <c r="BD38" i="14"/>
  <c r="BC38" i="14"/>
  <c r="BB38" i="14"/>
  <c r="BA38" i="14"/>
  <c r="AZ38" i="14"/>
  <c r="AY38" i="14"/>
  <c r="AX38" i="14"/>
  <c r="AW38" i="14"/>
  <c r="AV38" i="14"/>
  <c r="AU38" i="14"/>
  <c r="AT38" i="14"/>
  <c r="AS38" i="14"/>
  <c r="AR38" i="14"/>
  <c r="AQ38" i="14"/>
  <c r="AP38" i="14"/>
  <c r="AO38" i="14"/>
  <c r="AN38" i="14"/>
  <c r="AI38" i="14"/>
  <c r="AJ38" i="14" s="1"/>
  <c r="K38" i="14"/>
  <c r="CA37" i="14"/>
  <c r="BZ37" i="14"/>
  <c r="BY37" i="14"/>
  <c r="BX37" i="14"/>
  <c r="BW37" i="14"/>
  <c r="BV37" i="14"/>
  <c r="BU37" i="14"/>
  <c r="BT37" i="14"/>
  <c r="BS37" i="14"/>
  <c r="BR37" i="14"/>
  <c r="BQ37" i="14"/>
  <c r="BP37" i="14"/>
  <c r="BO37" i="14"/>
  <c r="BN37" i="14"/>
  <c r="BM37" i="14"/>
  <c r="BL37" i="14"/>
  <c r="BK37" i="14"/>
  <c r="BJ37" i="14"/>
  <c r="BI37" i="14"/>
  <c r="BH37" i="14"/>
  <c r="BG37" i="14"/>
  <c r="BF37" i="14"/>
  <c r="BE37" i="14"/>
  <c r="BD37" i="14"/>
  <c r="BC37" i="14"/>
  <c r="BB37" i="14"/>
  <c r="BA37" i="14"/>
  <c r="AZ37" i="14"/>
  <c r="AY37" i="14"/>
  <c r="AX37" i="14"/>
  <c r="AW37" i="14"/>
  <c r="AV37" i="14"/>
  <c r="AU37" i="14"/>
  <c r="AT37" i="14"/>
  <c r="AS37" i="14"/>
  <c r="AR37" i="14"/>
  <c r="AQ37" i="14"/>
  <c r="AP37" i="14"/>
  <c r="AO37" i="14"/>
  <c r="AN37" i="14"/>
  <c r="AI37" i="14"/>
  <c r="AL37" i="14" s="1"/>
  <c r="K37" i="14"/>
  <c r="CA36" i="14"/>
  <c r="BZ36" i="14"/>
  <c r="BY36" i="14"/>
  <c r="BX36" i="14"/>
  <c r="BW36" i="14"/>
  <c r="BV36" i="14"/>
  <c r="BU36" i="14"/>
  <c r="BT36" i="14"/>
  <c r="BS36" i="14"/>
  <c r="BR36" i="14"/>
  <c r="BQ36" i="14"/>
  <c r="BP36" i="14"/>
  <c r="BO36" i="14"/>
  <c r="BN36" i="14"/>
  <c r="BM36" i="14"/>
  <c r="BL36" i="14"/>
  <c r="BK36" i="14"/>
  <c r="BJ36" i="14"/>
  <c r="BI36" i="14"/>
  <c r="BH36" i="14"/>
  <c r="BG36" i="14"/>
  <c r="BF36" i="14"/>
  <c r="BE36" i="14"/>
  <c r="BD36" i="14"/>
  <c r="BC36" i="14"/>
  <c r="BB36" i="14"/>
  <c r="BA36" i="14"/>
  <c r="AZ36" i="14"/>
  <c r="AY36" i="14"/>
  <c r="AX36" i="14"/>
  <c r="AW36" i="14"/>
  <c r="AV36" i="14"/>
  <c r="AU36" i="14"/>
  <c r="AT36" i="14"/>
  <c r="AS36" i="14"/>
  <c r="AR36" i="14"/>
  <c r="AQ36" i="14"/>
  <c r="AP36" i="14"/>
  <c r="AO36" i="14"/>
  <c r="AN36" i="14"/>
  <c r="AI36" i="14"/>
  <c r="AL36" i="14" s="1"/>
  <c r="K36" i="14"/>
  <c r="CA35" i="14"/>
  <c r="BZ35" i="14"/>
  <c r="BY35" i="14"/>
  <c r="BX35" i="14"/>
  <c r="BW35" i="14"/>
  <c r="BV35" i="14"/>
  <c r="BU35" i="14"/>
  <c r="BT35" i="14"/>
  <c r="BS35" i="14"/>
  <c r="BR35" i="14"/>
  <c r="BQ35" i="14"/>
  <c r="BP35" i="14"/>
  <c r="BO35" i="14"/>
  <c r="BN35" i="14"/>
  <c r="BM35" i="14"/>
  <c r="BL35" i="14"/>
  <c r="BK35" i="14"/>
  <c r="BJ35" i="14"/>
  <c r="BI35" i="14"/>
  <c r="BH35" i="14"/>
  <c r="BG35" i="14"/>
  <c r="BF35" i="14"/>
  <c r="BE35" i="14"/>
  <c r="BD35" i="14"/>
  <c r="BC35" i="14"/>
  <c r="BB35" i="14"/>
  <c r="BA35" i="14"/>
  <c r="AZ35" i="14"/>
  <c r="AY35" i="14"/>
  <c r="AX35" i="14"/>
  <c r="AW35" i="14"/>
  <c r="AV35" i="14"/>
  <c r="AU35" i="14"/>
  <c r="AT35" i="14"/>
  <c r="AS35" i="14"/>
  <c r="AR35" i="14"/>
  <c r="AQ35" i="14"/>
  <c r="AP35" i="14"/>
  <c r="AO35" i="14"/>
  <c r="AN35" i="14"/>
  <c r="AI35" i="14"/>
  <c r="AL35" i="14" s="1"/>
  <c r="K35" i="14"/>
  <c r="CA34" i="14"/>
  <c r="BZ34" i="14"/>
  <c r="BY34" i="14"/>
  <c r="BX34" i="14"/>
  <c r="BW34" i="14"/>
  <c r="BV34" i="14"/>
  <c r="BU34" i="14"/>
  <c r="BT34" i="14"/>
  <c r="BS34" i="14"/>
  <c r="BR34" i="14"/>
  <c r="BQ34" i="14"/>
  <c r="BP34" i="14"/>
  <c r="BO34" i="14"/>
  <c r="BN34" i="14"/>
  <c r="BM34" i="14"/>
  <c r="BL34" i="14"/>
  <c r="BK34" i="14"/>
  <c r="BJ34" i="14"/>
  <c r="BI34" i="14"/>
  <c r="BH34" i="14"/>
  <c r="BG34" i="14"/>
  <c r="BF34" i="14"/>
  <c r="BE34" i="14"/>
  <c r="BD34" i="14"/>
  <c r="BC34" i="14"/>
  <c r="BB34" i="14"/>
  <c r="BA34" i="14"/>
  <c r="AZ34" i="14"/>
  <c r="AY34" i="14"/>
  <c r="AX34" i="14"/>
  <c r="AW34" i="14"/>
  <c r="AV34" i="14"/>
  <c r="AU34" i="14"/>
  <c r="AT34" i="14"/>
  <c r="AS34" i="14"/>
  <c r="AR34" i="14"/>
  <c r="AQ34" i="14"/>
  <c r="AP34" i="14"/>
  <c r="AO34" i="14"/>
  <c r="AN34" i="14"/>
  <c r="AI34" i="14"/>
  <c r="AL34" i="14" s="1"/>
  <c r="K34" i="14"/>
  <c r="CA33" i="14"/>
  <c r="BZ33" i="14"/>
  <c r="BY33" i="14"/>
  <c r="BX33" i="14"/>
  <c r="BW33" i="14"/>
  <c r="BV33" i="14"/>
  <c r="BU33" i="14"/>
  <c r="BT33" i="14"/>
  <c r="BS33" i="14"/>
  <c r="BR33" i="14"/>
  <c r="BQ33" i="14"/>
  <c r="BP33" i="14"/>
  <c r="BO33" i="14"/>
  <c r="BN33" i="14"/>
  <c r="BM33" i="14"/>
  <c r="BL33" i="14"/>
  <c r="BK33" i="14"/>
  <c r="BJ33" i="14"/>
  <c r="BI33" i="14"/>
  <c r="BH33" i="14"/>
  <c r="BG33" i="14"/>
  <c r="BF33" i="14"/>
  <c r="BE33" i="14"/>
  <c r="BD33" i="14"/>
  <c r="BC33" i="14"/>
  <c r="BB33" i="14"/>
  <c r="BA33" i="14"/>
  <c r="AZ33" i="14"/>
  <c r="AY33" i="14"/>
  <c r="AX33" i="14"/>
  <c r="AW33" i="14"/>
  <c r="AV33" i="14"/>
  <c r="AU33" i="14"/>
  <c r="AT33" i="14"/>
  <c r="AS33" i="14"/>
  <c r="AR33" i="14"/>
  <c r="AQ33" i="14"/>
  <c r="AP33" i="14"/>
  <c r="AO33" i="14"/>
  <c r="AN33" i="14"/>
  <c r="AI33" i="14"/>
  <c r="AL33" i="14" s="1"/>
  <c r="K33" i="14"/>
  <c r="CA32" i="14"/>
  <c r="BZ32" i="14"/>
  <c r="BY32" i="14"/>
  <c r="BX32" i="14"/>
  <c r="BW32" i="14"/>
  <c r="BV32" i="14"/>
  <c r="BU32" i="14"/>
  <c r="BT32" i="14"/>
  <c r="BS32" i="14"/>
  <c r="BR32" i="14"/>
  <c r="BQ32" i="14"/>
  <c r="BP32" i="14"/>
  <c r="BO32" i="14"/>
  <c r="BN32" i="14"/>
  <c r="BM32" i="14"/>
  <c r="BL32" i="14"/>
  <c r="BK32" i="14"/>
  <c r="BJ32" i="14"/>
  <c r="BI32" i="14"/>
  <c r="BH32" i="14"/>
  <c r="BG32" i="14"/>
  <c r="BF32" i="14"/>
  <c r="BE32" i="14"/>
  <c r="BD32" i="14"/>
  <c r="BC32" i="14"/>
  <c r="BB32" i="14"/>
  <c r="BA32" i="14"/>
  <c r="AZ32" i="14"/>
  <c r="AY32" i="14"/>
  <c r="AX32" i="14"/>
  <c r="AW32" i="14"/>
  <c r="AV32" i="14"/>
  <c r="AU32" i="14"/>
  <c r="AT32" i="14"/>
  <c r="AS32" i="14"/>
  <c r="AR32" i="14"/>
  <c r="AQ32" i="14"/>
  <c r="AP32" i="14"/>
  <c r="AO32" i="14"/>
  <c r="AN32" i="14"/>
  <c r="AI32" i="14"/>
  <c r="AK32" i="14" s="1"/>
  <c r="K32" i="14"/>
  <c r="CA31" i="14"/>
  <c r="BZ31" i="14"/>
  <c r="BY31" i="14"/>
  <c r="BX31" i="14"/>
  <c r="BW31" i="14"/>
  <c r="BV31" i="14"/>
  <c r="BU31" i="14"/>
  <c r="BT31" i="14"/>
  <c r="BS31" i="14"/>
  <c r="BR31" i="14"/>
  <c r="BQ31" i="14"/>
  <c r="BP31" i="14"/>
  <c r="BO31" i="14"/>
  <c r="BN31" i="14"/>
  <c r="BM31" i="14"/>
  <c r="BL31" i="14"/>
  <c r="BK31" i="14"/>
  <c r="BJ31" i="14"/>
  <c r="BI31" i="14"/>
  <c r="BH31" i="14"/>
  <c r="BG31" i="14"/>
  <c r="BF31" i="14"/>
  <c r="BE31" i="14"/>
  <c r="BD31" i="14"/>
  <c r="BC31" i="14"/>
  <c r="BB31" i="14"/>
  <c r="BA31" i="14"/>
  <c r="AZ31" i="14"/>
  <c r="AY31" i="14"/>
  <c r="AX31" i="14"/>
  <c r="AW31" i="14"/>
  <c r="AV31" i="14"/>
  <c r="AU31" i="14"/>
  <c r="AT31" i="14"/>
  <c r="AS31" i="14"/>
  <c r="AR31" i="14"/>
  <c r="AQ31" i="14"/>
  <c r="AP31" i="14"/>
  <c r="AO31" i="14"/>
  <c r="AN31" i="14"/>
  <c r="AI31" i="14"/>
  <c r="AL31" i="14" s="1"/>
  <c r="K31" i="14"/>
  <c r="CA30" i="14"/>
  <c r="BZ30" i="14"/>
  <c r="BY30" i="14"/>
  <c r="BX30" i="14"/>
  <c r="BW30" i="14"/>
  <c r="BV30" i="14"/>
  <c r="BU30" i="14"/>
  <c r="BT30" i="14"/>
  <c r="BS30" i="14"/>
  <c r="BR30" i="14"/>
  <c r="BQ30" i="14"/>
  <c r="BP30" i="14"/>
  <c r="BO30" i="14"/>
  <c r="BN30" i="14"/>
  <c r="BM30" i="14"/>
  <c r="BL30" i="14"/>
  <c r="BK30" i="14"/>
  <c r="BJ30" i="14"/>
  <c r="BI30" i="14"/>
  <c r="BH30" i="14"/>
  <c r="BG30" i="14"/>
  <c r="BF30" i="14"/>
  <c r="BE30" i="14"/>
  <c r="BD30" i="14"/>
  <c r="BC30" i="14"/>
  <c r="BB30" i="14"/>
  <c r="BA30" i="14"/>
  <c r="AZ30" i="14"/>
  <c r="AY30" i="14"/>
  <c r="AX30" i="14"/>
  <c r="AW30" i="14"/>
  <c r="AV30" i="14"/>
  <c r="AU30" i="14"/>
  <c r="AT30" i="14"/>
  <c r="AS30" i="14"/>
  <c r="AR30" i="14"/>
  <c r="AQ30" i="14"/>
  <c r="AP30" i="14"/>
  <c r="AO30" i="14"/>
  <c r="AN30" i="14"/>
  <c r="AI30" i="14"/>
  <c r="AJ30" i="14" s="1"/>
  <c r="K30" i="14"/>
  <c r="CA29" i="14"/>
  <c r="BZ29" i="14"/>
  <c r="BY29" i="14"/>
  <c r="BX29" i="14"/>
  <c r="BW29" i="14"/>
  <c r="BV29" i="14"/>
  <c r="BU29" i="14"/>
  <c r="BT29" i="14"/>
  <c r="BS29" i="14"/>
  <c r="BR29" i="14"/>
  <c r="BQ29" i="14"/>
  <c r="BP29" i="14"/>
  <c r="BO29" i="14"/>
  <c r="BN29" i="14"/>
  <c r="BM29" i="14"/>
  <c r="BL29" i="14"/>
  <c r="BK29" i="14"/>
  <c r="BJ29" i="14"/>
  <c r="BI29" i="14"/>
  <c r="BH29" i="14"/>
  <c r="BG29" i="14"/>
  <c r="BF29" i="14"/>
  <c r="BE29" i="14"/>
  <c r="BD29" i="14"/>
  <c r="BC29" i="14"/>
  <c r="BB29" i="14"/>
  <c r="BA29" i="14"/>
  <c r="AZ29" i="14"/>
  <c r="AY29" i="14"/>
  <c r="AX29" i="14"/>
  <c r="AW29" i="14"/>
  <c r="AV29" i="14"/>
  <c r="AU29" i="14"/>
  <c r="AT29" i="14"/>
  <c r="AS29" i="14"/>
  <c r="AR29" i="14"/>
  <c r="AQ29" i="14"/>
  <c r="AP29" i="14"/>
  <c r="AO29" i="14"/>
  <c r="AN29" i="14"/>
  <c r="AI29" i="14"/>
  <c r="AL29" i="14" s="1"/>
  <c r="K29" i="14"/>
  <c r="CA28" i="14"/>
  <c r="BZ28" i="14"/>
  <c r="BY28" i="14"/>
  <c r="BX28" i="14"/>
  <c r="BW28" i="14"/>
  <c r="BV28" i="14"/>
  <c r="BU28" i="14"/>
  <c r="BT28" i="14"/>
  <c r="BS28" i="14"/>
  <c r="BR28" i="14"/>
  <c r="BQ28" i="14"/>
  <c r="BP28" i="14"/>
  <c r="BO28" i="14"/>
  <c r="BN28" i="14"/>
  <c r="BM28" i="14"/>
  <c r="BL28" i="14"/>
  <c r="BK28" i="14"/>
  <c r="BJ28" i="14"/>
  <c r="BI28" i="14"/>
  <c r="BH28" i="14"/>
  <c r="BG28" i="14"/>
  <c r="BF28" i="14"/>
  <c r="BE28" i="14"/>
  <c r="BD28" i="14"/>
  <c r="BC28" i="14"/>
  <c r="BB28" i="14"/>
  <c r="BA28" i="14"/>
  <c r="AZ28" i="14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I28" i="14"/>
  <c r="AK28" i="14" s="1"/>
  <c r="K28" i="14"/>
  <c r="CA27" i="14"/>
  <c r="BZ27" i="14"/>
  <c r="BY27" i="14"/>
  <c r="BX27" i="14"/>
  <c r="BW27" i="14"/>
  <c r="BV27" i="14"/>
  <c r="BU27" i="14"/>
  <c r="BT27" i="14"/>
  <c r="BS27" i="14"/>
  <c r="BR27" i="14"/>
  <c r="BQ27" i="14"/>
  <c r="BP27" i="14"/>
  <c r="BO27" i="14"/>
  <c r="BN27" i="14"/>
  <c r="BM27" i="14"/>
  <c r="BL27" i="14"/>
  <c r="BK27" i="14"/>
  <c r="BJ27" i="14"/>
  <c r="BI27" i="14"/>
  <c r="BH27" i="14"/>
  <c r="BG27" i="14"/>
  <c r="BF27" i="14"/>
  <c r="BE27" i="14"/>
  <c r="BD27" i="14"/>
  <c r="BC27" i="14"/>
  <c r="BB27" i="14"/>
  <c r="BA27" i="14"/>
  <c r="AZ27" i="14"/>
  <c r="AY27" i="14"/>
  <c r="AX27" i="14"/>
  <c r="AW27" i="14"/>
  <c r="AV27" i="14"/>
  <c r="AU27" i="14"/>
  <c r="AT27" i="14"/>
  <c r="AS27" i="14"/>
  <c r="AR27" i="14"/>
  <c r="AQ27" i="14"/>
  <c r="AP27" i="14"/>
  <c r="AO27" i="14"/>
  <c r="AN27" i="14"/>
  <c r="AI27" i="14"/>
  <c r="AL27" i="14" s="1"/>
  <c r="K27" i="14"/>
  <c r="CA26" i="14"/>
  <c r="BZ26" i="14"/>
  <c r="BY26" i="14"/>
  <c r="BX26" i="14"/>
  <c r="BW26" i="14"/>
  <c r="BV26" i="14"/>
  <c r="BU26" i="14"/>
  <c r="BT26" i="14"/>
  <c r="BS26" i="14"/>
  <c r="BR26" i="14"/>
  <c r="BQ26" i="14"/>
  <c r="BP26" i="14"/>
  <c r="BO26" i="14"/>
  <c r="BN26" i="14"/>
  <c r="BM26" i="14"/>
  <c r="BL26" i="14"/>
  <c r="BK26" i="14"/>
  <c r="BJ26" i="14"/>
  <c r="BI26" i="14"/>
  <c r="BH26" i="14"/>
  <c r="BG26" i="14"/>
  <c r="BF26" i="14"/>
  <c r="BE26" i="14"/>
  <c r="BD26" i="14"/>
  <c r="BC26" i="14"/>
  <c r="BB26" i="14"/>
  <c r="BA26" i="14"/>
  <c r="AZ26" i="14"/>
  <c r="AY26" i="14"/>
  <c r="AX26" i="14"/>
  <c r="AW26" i="14"/>
  <c r="AV26" i="14"/>
  <c r="AU26" i="14"/>
  <c r="AT26" i="14"/>
  <c r="AS26" i="14"/>
  <c r="AR26" i="14"/>
  <c r="AQ26" i="14"/>
  <c r="AP26" i="14"/>
  <c r="AO26" i="14"/>
  <c r="AN26" i="14"/>
  <c r="AI26" i="14"/>
  <c r="AL26" i="14" s="1"/>
  <c r="K26" i="14"/>
  <c r="CA25" i="14"/>
  <c r="BZ25" i="14"/>
  <c r="BY25" i="14"/>
  <c r="BX25" i="14"/>
  <c r="BW25" i="14"/>
  <c r="BV25" i="14"/>
  <c r="BU25" i="14"/>
  <c r="BT25" i="14"/>
  <c r="BS25" i="14"/>
  <c r="BR25" i="14"/>
  <c r="BQ25" i="14"/>
  <c r="BP25" i="14"/>
  <c r="BO25" i="14"/>
  <c r="BN25" i="14"/>
  <c r="BM25" i="14"/>
  <c r="BL25" i="14"/>
  <c r="BK25" i="14"/>
  <c r="BJ25" i="14"/>
  <c r="BI25" i="14"/>
  <c r="BH25" i="14"/>
  <c r="BG25" i="14"/>
  <c r="BF25" i="14"/>
  <c r="BE25" i="14"/>
  <c r="BD25" i="14"/>
  <c r="BC25" i="14"/>
  <c r="BB25" i="14"/>
  <c r="BA25" i="14"/>
  <c r="AZ25" i="14"/>
  <c r="AY25" i="14"/>
  <c r="AX25" i="14"/>
  <c r="AW25" i="14"/>
  <c r="AV25" i="14"/>
  <c r="AU25" i="14"/>
  <c r="AT25" i="14"/>
  <c r="AS25" i="14"/>
  <c r="AR25" i="14"/>
  <c r="AQ25" i="14"/>
  <c r="AP25" i="14"/>
  <c r="AO25" i="14"/>
  <c r="AN25" i="14"/>
  <c r="AI25" i="14"/>
  <c r="AL25" i="14" s="1"/>
  <c r="K25" i="14"/>
  <c r="CA24" i="14"/>
  <c r="BZ24" i="14"/>
  <c r="BY24" i="14"/>
  <c r="BX24" i="14"/>
  <c r="BW24" i="14"/>
  <c r="BV24" i="14"/>
  <c r="BU24" i="14"/>
  <c r="BT24" i="14"/>
  <c r="BS24" i="14"/>
  <c r="BR24" i="14"/>
  <c r="BQ24" i="14"/>
  <c r="BP24" i="14"/>
  <c r="BO24" i="14"/>
  <c r="BN24" i="14"/>
  <c r="BM24" i="14"/>
  <c r="BL24" i="14"/>
  <c r="BK24" i="14"/>
  <c r="BJ24" i="14"/>
  <c r="BI24" i="14"/>
  <c r="BH24" i="14"/>
  <c r="BG24" i="14"/>
  <c r="BF24" i="14"/>
  <c r="BE24" i="14"/>
  <c r="BD24" i="14"/>
  <c r="BC24" i="14"/>
  <c r="BB24" i="14"/>
  <c r="BA24" i="14"/>
  <c r="AZ24" i="14"/>
  <c r="AY24" i="14"/>
  <c r="AX24" i="14"/>
  <c r="AW24" i="14"/>
  <c r="AV24" i="14"/>
  <c r="AU24" i="14"/>
  <c r="AT24" i="14"/>
  <c r="AS24" i="14"/>
  <c r="AR24" i="14"/>
  <c r="AQ24" i="14"/>
  <c r="AP24" i="14"/>
  <c r="AO24" i="14"/>
  <c r="AN24" i="14"/>
  <c r="AI24" i="14"/>
  <c r="AK24" i="14" s="1"/>
  <c r="K24" i="14"/>
  <c r="CA23" i="14"/>
  <c r="BZ23" i="14"/>
  <c r="BY23" i="14"/>
  <c r="BX23" i="14"/>
  <c r="BW23" i="14"/>
  <c r="BV23" i="14"/>
  <c r="BU23" i="14"/>
  <c r="BT23" i="14"/>
  <c r="BS23" i="14"/>
  <c r="BR23" i="14"/>
  <c r="BQ23" i="14"/>
  <c r="BP23" i="14"/>
  <c r="BO23" i="14"/>
  <c r="BN23" i="14"/>
  <c r="BM23" i="14"/>
  <c r="BL23" i="14"/>
  <c r="BK23" i="14"/>
  <c r="BJ23" i="14"/>
  <c r="BI23" i="14"/>
  <c r="BH23" i="14"/>
  <c r="BG23" i="14"/>
  <c r="BF23" i="14"/>
  <c r="BE23" i="14"/>
  <c r="BD23" i="14"/>
  <c r="BC23" i="14"/>
  <c r="BB23" i="14"/>
  <c r="BA23" i="14"/>
  <c r="AZ23" i="14"/>
  <c r="AY23" i="14"/>
  <c r="AX23" i="14"/>
  <c r="AW23" i="14"/>
  <c r="AV23" i="14"/>
  <c r="AU23" i="14"/>
  <c r="AT23" i="14"/>
  <c r="AS23" i="14"/>
  <c r="AR23" i="14"/>
  <c r="AQ23" i="14"/>
  <c r="AP23" i="14"/>
  <c r="AO23" i="14"/>
  <c r="AN23" i="14"/>
  <c r="AI23" i="14"/>
  <c r="AL23" i="14" s="1"/>
  <c r="K23" i="14"/>
  <c r="CA22" i="14"/>
  <c r="BZ22" i="14"/>
  <c r="BY22" i="14"/>
  <c r="BX22" i="14"/>
  <c r="BW22" i="14"/>
  <c r="BV22" i="14"/>
  <c r="BU22" i="14"/>
  <c r="BT22" i="14"/>
  <c r="BS22" i="14"/>
  <c r="BR22" i="14"/>
  <c r="BQ22" i="14"/>
  <c r="BP22" i="14"/>
  <c r="BO22" i="14"/>
  <c r="BN22" i="14"/>
  <c r="BM22" i="14"/>
  <c r="BL22" i="14"/>
  <c r="BK22" i="14"/>
  <c r="BJ22" i="14"/>
  <c r="BI22" i="14"/>
  <c r="BH22" i="14"/>
  <c r="BG22" i="14"/>
  <c r="BF22" i="14"/>
  <c r="BE22" i="14"/>
  <c r="BD22" i="14"/>
  <c r="BC22" i="14"/>
  <c r="BB22" i="14"/>
  <c r="BA22" i="14"/>
  <c r="AZ22" i="14"/>
  <c r="AY22" i="14"/>
  <c r="AX22" i="14"/>
  <c r="AW22" i="14"/>
  <c r="AV22" i="14"/>
  <c r="AU22" i="14"/>
  <c r="AT22" i="14"/>
  <c r="AS22" i="14"/>
  <c r="AR22" i="14"/>
  <c r="AQ22" i="14"/>
  <c r="AP22" i="14"/>
  <c r="AO22" i="14"/>
  <c r="AN22" i="14"/>
  <c r="AI22" i="14"/>
  <c r="AJ22" i="14" s="1"/>
  <c r="CA21" i="14"/>
  <c r="BZ21" i="14"/>
  <c r="BY21" i="14"/>
  <c r="BX21" i="14"/>
  <c r="BW21" i="14"/>
  <c r="BV21" i="14"/>
  <c r="BU21" i="14"/>
  <c r="BT21" i="14"/>
  <c r="BS21" i="14"/>
  <c r="BR21" i="14"/>
  <c r="BQ21" i="14"/>
  <c r="BP21" i="14"/>
  <c r="BO21" i="14"/>
  <c r="BN21" i="14"/>
  <c r="BM21" i="14"/>
  <c r="BL21" i="14"/>
  <c r="BK21" i="14"/>
  <c r="BJ21" i="14"/>
  <c r="BI21" i="14"/>
  <c r="BH21" i="14"/>
  <c r="BG21" i="14"/>
  <c r="BF21" i="14"/>
  <c r="BE21" i="14"/>
  <c r="BD21" i="14"/>
  <c r="BC21" i="14"/>
  <c r="BB21" i="14"/>
  <c r="BA21" i="14"/>
  <c r="AZ21" i="14"/>
  <c r="AY21" i="14"/>
  <c r="AX21" i="14"/>
  <c r="AW21" i="14"/>
  <c r="AV21" i="14"/>
  <c r="AU21" i="14"/>
  <c r="AT21" i="14"/>
  <c r="AS21" i="14"/>
  <c r="AR21" i="14"/>
  <c r="AQ21" i="14"/>
  <c r="AP21" i="14"/>
  <c r="AO21" i="14"/>
  <c r="AN21" i="14"/>
  <c r="AI21" i="14"/>
  <c r="AJ21" i="14" s="1"/>
  <c r="CA20" i="14"/>
  <c r="BZ20" i="14"/>
  <c r="BY20" i="14"/>
  <c r="BX20" i="14"/>
  <c r="BW20" i="14"/>
  <c r="BV20" i="14"/>
  <c r="BU20" i="14"/>
  <c r="BT20" i="14"/>
  <c r="BS20" i="14"/>
  <c r="BR20" i="14"/>
  <c r="BQ20" i="14"/>
  <c r="BP20" i="14"/>
  <c r="BO20" i="14"/>
  <c r="BN20" i="14"/>
  <c r="BM20" i="14"/>
  <c r="BL20" i="14"/>
  <c r="BK20" i="14"/>
  <c r="BJ20" i="14"/>
  <c r="BI20" i="14"/>
  <c r="BH20" i="14"/>
  <c r="BG20" i="14"/>
  <c r="BF20" i="14"/>
  <c r="BE20" i="14"/>
  <c r="BD20" i="14"/>
  <c r="BC20" i="14"/>
  <c r="BB20" i="14"/>
  <c r="BA20" i="14"/>
  <c r="AZ20" i="14"/>
  <c r="AY20" i="14"/>
  <c r="AX20" i="14"/>
  <c r="AW20" i="14"/>
  <c r="AV20" i="14"/>
  <c r="AU20" i="14"/>
  <c r="AT20" i="14"/>
  <c r="AS20" i="14"/>
  <c r="AR20" i="14"/>
  <c r="AQ20" i="14"/>
  <c r="AP20" i="14"/>
  <c r="AO20" i="14"/>
  <c r="AN20" i="14"/>
  <c r="AI20" i="14"/>
  <c r="AL20" i="14" s="1"/>
  <c r="CA19" i="14"/>
  <c r="BZ19" i="14"/>
  <c r="BY19" i="14"/>
  <c r="BX19" i="14"/>
  <c r="BW19" i="14"/>
  <c r="BV19" i="14"/>
  <c r="BU19" i="14"/>
  <c r="BT19" i="14"/>
  <c r="BS19" i="14"/>
  <c r="BR19" i="14"/>
  <c r="BQ19" i="14"/>
  <c r="BP19" i="14"/>
  <c r="BO19" i="14"/>
  <c r="BN19" i="14"/>
  <c r="BM19" i="14"/>
  <c r="BL19" i="14"/>
  <c r="BK19" i="14"/>
  <c r="BJ19" i="14"/>
  <c r="BI19" i="14"/>
  <c r="BH19" i="14"/>
  <c r="BG19" i="14"/>
  <c r="BF19" i="14"/>
  <c r="BE19" i="14"/>
  <c r="BD19" i="14"/>
  <c r="BC19" i="14"/>
  <c r="BB19" i="14"/>
  <c r="BA19" i="14"/>
  <c r="AZ19" i="14"/>
  <c r="AY19" i="14"/>
  <c r="AX19" i="14"/>
  <c r="AW19" i="14"/>
  <c r="AV19" i="14"/>
  <c r="AU19" i="14"/>
  <c r="AT19" i="14"/>
  <c r="AS19" i="14"/>
  <c r="AR19" i="14"/>
  <c r="AQ19" i="14"/>
  <c r="AP19" i="14"/>
  <c r="AO19" i="14"/>
  <c r="AN19" i="14"/>
  <c r="AI19" i="14"/>
  <c r="AL19" i="14" s="1"/>
  <c r="CA18" i="14"/>
  <c r="BZ18" i="14"/>
  <c r="BY18" i="14"/>
  <c r="BX18" i="14"/>
  <c r="BW18" i="14"/>
  <c r="BV18" i="14"/>
  <c r="BU18" i="14"/>
  <c r="BT18" i="14"/>
  <c r="BS18" i="14"/>
  <c r="BR18" i="14"/>
  <c r="BQ18" i="14"/>
  <c r="BP18" i="14"/>
  <c r="BO18" i="14"/>
  <c r="BN18" i="14"/>
  <c r="BM18" i="14"/>
  <c r="BL18" i="14"/>
  <c r="BK18" i="14"/>
  <c r="BJ18" i="14"/>
  <c r="BI18" i="14"/>
  <c r="BH18" i="14"/>
  <c r="BG18" i="14"/>
  <c r="BF18" i="14"/>
  <c r="BE18" i="14"/>
  <c r="BD18" i="14"/>
  <c r="BC18" i="14"/>
  <c r="BB18" i="14"/>
  <c r="BA18" i="14"/>
  <c r="AZ18" i="14"/>
  <c r="AY18" i="14"/>
  <c r="AX18" i="14"/>
  <c r="AW18" i="14"/>
  <c r="AV18" i="14"/>
  <c r="AU18" i="14"/>
  <c r="AT18" i="14"/>
  <c r="AS18" i="14"/>
  <c r="AR18" i="14"/>
  <c r="AQ18" i="14"/>
  <c r="AP18" i="14"/>
  <c r="AO18" i="14"/>
  <c r="AN18" i="14"/>
  <c r="AI18" i="14"/>
  <c r="AL18" i="14" s="1"/>
  <c r="CA17" i="14"/>
  <c r="BZ17" i="14"/>
  <c r="BY17" i="14"/>
  <c r="BX17" i="14"/>
  <c r="BW17" i="14"/>
  <c r="BV17" i="14"/>
  <c r="BU17" i="14"/>
  <c r="BT17" i="14"/>
  <c r="BS17" i="14"/>
  <c r="BR17" i="14"/>
  <c r="BQ17" i="14"/>
  <c r="BP17" i="14"/>
  <c r="BO17" i="14"/>
  <c r="BN17" i="14"/>
  <c r="BM17" i="14"/>
  <c r="BL17" i="14"/>
  <c r="BK17" i="14"/>
  <c r="BJ17" i="14"/>
  <c r="BI17" i="14"/>
  <c r="BH17" i="14"/>
  <c r="BG17" i="14"/>
  <c r="BF17" i="14"/>
  <c r="BE17" i="14"/>
  <c r="BD17" i="14"/>
  <c r="BC17" i="14"/>
  <c r="BB17" i="14"/>
  <c r="BA17" i="14"/>
  <c r="AZ17" i="14"/>
  <c r="AY17" i="14"/>
  <c r="AX17" i="14"/>
  <c r="AW17" i="14"/>
  <c r="AV17" i="14"/>
  <c r="AU17" i="14"/>
  <c r="AT17" i="14"/>
  <c r="AS17" i="14"/>
  <c r="AR17" i="14"/>
  <c r="AQ17" i="14"/>
  <c r="AP17" i="14"/>
  <c r="AO17" i="14"/>
  <c r="AN17" i="14"/>
  <c r="AI17" i="14"/>
  <c r="AJ17" i="14" s="1"/>
  <c r="CA16" i="14"/>
  <c r="BZ16" i="14"/>
  <c r="BY16" i="14"/>
  <c r="BX16" i="14"/>
  <c r="BW16" i="14"/>
  <c r="BV16" i="14"/>
  <c r="BU16" i="14"/>
  <c r="BT16" i="14"/>
  <c r="BS16" i="14"/>
  <c r="BR16" i="14"/>
  <c r="BQ16" i="14"/>
  <c r="BP16" i="14"/>
  <c r="BO16" i="14"/>
  <c r="BN16" i="14"/>
  <c r="BM16" i="14"/>
  <c r="BL16" i="14"/>
  <c r="BK16" i="14"/>
  <c r="BJ16" i="14"/>
  <c r="BI16" i="14"/>
  <c r="BH16" i="14"/>
  <c r="BG16" i="14"/>
  <c r="BF16" i="14"/>
  <c r="BE16" i="14"/>
  <c r="BD16" i="14"/>
  <c r="BC16" i="14"/>
  <c r="BB16" i="14"/>
  <c r="BA16" i="14"/>
  <c r="AZ16" i="14"/>
  <c r="AY16" i="14"/>
  <c r="AX16" i="14"/>
  <c r="AW16" i="14"/>
  <c r="AV16" i="14"/>
  <c r="AU16" i="14"/>
  <c r="AT16" i="14"/>
  <c r="AS16" i="14"/>
  <c r="AR16" i="14"/>
  <c r="AQ16" i="14"/>
  <c r="AP16" i="14"/>
  <c r="AO16" i="14"/>
  <c r="AN16" i="14"/>
  <c r="AI16" i="14"/>
  <c r="AL16" i="14" s="1"/>
  <c r="CA15" i="14"/>
  <c r="BZ15" i="14"/>
  <c r="BY15" i="14"/>
  <c r="BX15" i="14"/>
  <c r="BW15" i="14"/>
  <c r="BV15" i="14"/>
  <c r="BU15" i="14"/>
  <c r="BT15" i="14"/>
  <c r="BS15" i="14"/>
  <c r="BR15" i="14"/>
  <c r="BQ15" i="14"/>
  <c r="BP15" i="14"/>
  <c r="BO15" i="14"/>
  <c r="BN15" i="14"/>
  <c r="BM15" i="14"/>
  <c r="BL15" i="14"/>
  <c r="BK15" i="14"/>
  <c r="BJ15" i="14"/>
  <c r="BI15" i="14"/>
  <c r="BH15" i="14"/>
  <c r="BG15" i="14"/>
  <c r="BF15" i="14"/>
  <c r="BE15" i="14"/>
  <c r="BD15" i="14"/>
  <c r="BC15" i="14"/>
  <c r="BB15" i="14"/>
  <c r="BA15" i="14"/>
  <c r="AZ15" i="14"/>
  <c r="AY15" i="14"/>
  <c r="AX15" i="14"/>
  <c r="AW15" i="14"/>
  <c r="AV15" i="14"/>
  <c r="AU15" i="14"/>
  <c r="AT15" i="14"/>
  <c r="AS15" i="14"/>
  <c r="AR15" i="14"/>
  <c r="AQ15" i="14"/>
  <c r="AP15" i="14"/>
  <c r="AO15" i="14"/>
  <c r="AN15" i="14"/>
  <c r="AI15" i="14"/>
  <c r="AL15" i="14" s="1"/>
  <c r="CA14" i="14"/>
  <c r="BZ14" i="14"/>
  <c r="BY14" i="14"/>
  <c r="BX14" i="14"/>
  <c r="BW14" i="14"/>
  <c r="BV14" i="14"/>
  <c r="BU14" i="14"/>
  <c r="BT14" i="14"/>
  <c r="BS14" i="14"/>
  <c r="BR14" i="14"/>
  <c r="BQ14" i="14"/>
  <c r="BP14" i="14"/>
  <c r="BO14" i="14"/>
  <c r="BN14" i="14"/>
  <c r="BM14" i="14"/>
  <c r="BL14" i="14"/>
  <c r="BK14" i="14"/>
  <c r="BJ14" i="14"/>
  <c r="BI14" i="14"/>
  <c r="BH14" i="14"/>
  <c r="BG14" i="14"/>
  <c r="BF14" i="14"/>
  <c r="BE14" i="14"/>
  <c r="BD14" i="14"/>
  <c r="BC14" i="14"/>
  <c r="BB14" i="14"/>
  <c r="BA14" i="14"/>
  <c r="AZ14" i="14"/>
  <c r="AY14" i="14"/>
  <c r="AX14" i="14"/>
  <c r="AW14" i="14"/>
  <c r="AV14" i="14"/>
  <c r="AU14" i="14"/>
  <c r="AT14" i="14"/>
  <c r="AS14" i="14"/>
  <c r="AR14" i="14"/>
  <c r="AQ14" i="14"/>
  <c r="AP14" i="14"/>
  <c r="AO14" i="14"/>
  <c r="AN14" i="14"/>
  <c r="AI14" i="14"/>
  <c r="AJ14" i="14" s="1"/>
  <c r="K14" i="14"/>
  <c r="CA13" i="14"/>
  <c r="BZ13" i="14"/>
  <c r="BY13" i="14"/>
  <c r="BX13" i="14"/>
  <c r="BW13" i="14"/>
  <c r="BV13" i="14"/>
  <c r="BU13" i="14"/>
  <c r="BT13" i="14"/>
  <c r="BS13" i="14"/>
  <c r="BR13" i="14"/>
  <c r="BQ13" i="14"/>
  <c r="BP13" i="14"/>
  <c r="BO13" i="14"/>
  <c r="BN13" i="14"/>
  <c r="BM13" i="14"/>
  <c r="BL13" i="14"/>
  <c r="BK13" i="14"/>
  <c r="BJ13" i="14"/>
  <c r="BI13" i="14"/>
  <c r="BH13" i="14"/>
  <c r="BG13" i="14"/>
  <c r="BF13" i="14"/>
  <c r="BE13" i="14"/>
  <c r="BD13" i="14"/>
  <c r="BC13" i="14"/>
  <c r="BB13" i="14"/>
  <c r="BA13" i="14"/>
  <c r="AZ13" i="14"/>
  <c r="AY13" i="14"/>
  <c r="AX13" i="14"/>
  <c r="AW13" i="14"/>
  <c r="AV13" i="14"/>
  <c r="AU13" i="14"/>
  <c r="AT13" i="14"/>
  <c r="AS13" i="14"/>
  <c r="AR13" i="14"/>
  <c r="AQ13" i="14"/>
  <c r="AP13" i="14"/>
  <c r="AO13" i="14"/>
  <c r="AN13" i="14"/>
  <c r="AI13" i="14"/>
  <c r="AL13" i="14" s="1"/>
  <c r="K13" i="14"/>
  <c r="CA12" i="14"/>
  <c r="BZ12" i="14"/>
  <c r="BY12" i="14"/>
  <c r="BX12" i="14"/>
  <c r="BW12" i="14"/>
  <c r="BV12" i="14"/>
  <c r="BU12" i="14"/>
  <c r="BT12" i="14"/>
  <c r="BS12" i="14"/>
  <c r="BR12" i="14"/>
  <c r="BQ12" i="14"/>
  <c r="BP12" i="14"/>
  <c r="BO12" i="14"/>
  <c r="BN12" i="14"/>
  <c r="BM12" i="14"/>
  <c r="BL12" i="14"/>
  <c r="BK12" i="14"/>
  <c r="BJ12" i="14"/>
  <c r="BI12" i="14"/>
  <c r="BH12" i="14"/>
  <c r="BG12" i="14"/>
  <c r="BF12" i="14"/>
  <c r="BE12" i="14"/>
  <c r="BD12" i="14"/>
  <c r="BC12" i="14"/>
  <c r="BB12" i="14"/>
  <c r="BA12" i="14"/>
  <c r="AZ12" i="14"/>
  <c r="AY12" i="14"/>
  <c r="AX12" i="14"/>
  <c r="AW12" i="14"/>
  <c r="AV12" i="14"/>
  <c r="AU12" i="14"/>
  <c r="AT12" i="14"/>
  <c r="AS12" i="14"/>
  <c r="AR12" i="14"/>
  <c r="AQ12" i="14"/>
  <c r="AP12" i="14"/>
  <c r="AO12" i="14"/>
  <c r="AN12" i="14"/>
  <c r="AI12" i="14"/>
  <c r="AK12" i="14" s="1"/>
  <c r="K12" i="14"/>
  <c r="CA11" i="14"/>
  <c r="BZ11" i="14"/>
  <c r="BY11" i="14"/>
  <c r="BX11" i="14"/>
  <c r="BW11" i="14"/>
  <c r="BV11" i="14"/>
  <c r="BU11" i="14"/>
  <c r="BT11" i="14"/>
  <c r="BS11" i="14"/>
  <c r="BR11" i="14"/>
  <c r="BQ11" i="14"/>
  <c r="BP11" i="14"/>
  <c r="BO11" i="14"/>
  <c r="BN11" i="14"/>
  <c r="BM11" i="14"/>
  <c r="BL11" i="14"/>
  <c r="BK11" i="14"/>
  <c r="BJ11" i="14"/>
  <c r="BI11" i="14"/>
  <c r="BH11" i="14"/>
  <c r="BG11" i="14"/>
  <c r="BF11" i="14"/>
  <c r="BE11" i="14"/>
  <c r="BD11" i="14"/>
  <c r="BC11" i="14"/>
  <c r="BB11" i="14"/>
  <c r="BA11" i="14"/>
  <c r="AZ11" i="14"/>
  <c r="AY11" i="14"/>
  <c r="AX11" i="14"/>
  <c r="AW11" i="14"/>
  <c r="AV11" i="14"/>
  <c r="AU11" i="14"/>
  <c r="AT11" i="14"/>
  <c r="AS11" i="14"/>
  <c r="AR11" i="14"/>
  <c r="AQ11" i="14"/>
  <c r="AP11" i="14"/>
  <c r="AO11" i="14"/>
  <c r="AN11" i="14"/>
  <c r="AI11" i="14"/>
  <c r="AL11" i="14" s="1"/>
  <c r="K11" i="14"/>
  <c r="CA10" i="14"/>
  <c r="BZ10" i="14"/>
  <c r="BY10" i="14"/>
  <c r="BX10" i="14"/>
  <c r="BW10" i="14"/>
  <c r="BV10" i="14"/>
  <c r="BU10" i="14"/>
  <c r="BT10" i="14"/>
  <c r="BS10" i="14"/>
  <c r="BR10" i="14"/>
  <c r="BQ10" i="14"/>
  <c r="BP10" i="14"/>
  <c r="BO10" i="14"/>
  <c r="BN10" i="14"/>
  <c r="BM10" i="14"/>
  <c r="BL10" i="14"/>
  <c r="BK10" i="14"/>
  <c r="BJ10" i="14"/>
  <c r="BI10" i="14"/>
  <c r="BH10" i="14"/>
  <c r="BG10" i="14"/>
  <c r="BF10" i="14"/>
  <c r="BE10" i="14"/>
  <c r="BD10" i="14"/>
  <c r="BC10" i="14"/>
  <c r="BB10" i="14"/>
  <c r="BA10" i="14"/>
  <c r="AZ10" i="14"/>
  <c r="AY10" i="14"/>
  <c r="AX10" i="14"/>
  <c r="AW10" i="14"/>
  <c r="AV10" i="14"/>
  <c r="AU10" i="14"/>
  <c r="AT10" i="14"/>
  <c r="AS10" i="14"/>
  <c r="AR10" i="14"/>
  <c r="AQ10" i="14"/>
  <c r="AP10" i="14"/>
  <c r="AO10" i="14"/>
  <c r="AN10" i="14"/>
  <c r="AI10" i="14"/>
  <c r="AL10" i="14" s="1"/>
  <c r="CA9" i="14"/>
  <c r="BZ9" i="14"/>
  <c r="BY9" i="14"/>
  <c r="BX9" i="14"/>
  <c r="BW9" i="14"/>
  <c r="BV9" i="14"/>
  <c r="BU9" i="14"/>
  <c r="BT9" i="14"/>
  <c r="BS9" i="14"/>
  <c r="BR9" i="14"/>
  <c r="BQ9" i="14"/>
  <c r="BP9" i="14"/>
  <c r="BO9" i="14"/>
  <c r="BN9" i="14"/>
  <c r="BM9" i="14"/>
  <c r="BL9" i="14"/>
  <c r="BK9" i="14"/>
  <c r="BJ9" i="14"/>
  <c r="BI9" i="14"/>
  <c r="BH9" i="14"/>
  <c r="BG9" i="14"/>
  <c r="BF9" i="14"/>
  <c r="BE9" i="14"/>
  <c r="BD9" i="14"/>
  <c r="BC9" i="14"/>
  <c r="BB9" i="14"/>
  <c r="BA9" i="14"/>
  <c r="AZ9" i="14"/>
  <c r="AY9" i="14"/>
  <c r="AX9" i="14"/>
  <c r="AW9" i="14"/>
  <c r="AV9" i="14"/>
  <c r="AU9" i="14"/>
  <c r="AT9" i="14"/>
  <c r="AS9" i="14"/>
  <c r="AR9" i="14"/>
  <c r="AQ9" i="14"/>
  <c r="AP9" i="14"/>
  <c r="AO9" i="14"/>
  <c r="AN9" i="14"/>
  <c r="AI9" i="14"/>
  <c r="AJ9" i="14" s="1"/>
  <c r="CA8" i="14"/>
  <c r="BZ8" i="14"/>
  <c r="BY8" i="14"/>
  <c r="BX8" i="14"/>
  <c r="BW8" i="14"/>
  <c r="BV8" i="14"/>
  <c r="BU8" i="14"/>
  <c r="BT8" i="14"/>
  <c r="BS8" i="14"/>
  <c r="BR8" i="14"/>
  <c r="BQ8" i="14"/>
  <c r="BP8" i="14"/>
  <c r="BO8" i="14"/>
  <c r="BN8" i="14"/>
  <c r="BM8" i="14"/>
  <c r="BL8" i="14"/>
  <c r="BK8" i="14"/>
  <c r="BJ8" i="14"/>
  <c r="BI8" i="14"/>
  <c r="BH8" i="14"/>
  <c r="BG8" i="14"/>
  <c r="BF8" i="14"/>
  <c r="BE8" i="14"/>
  <c r="BD8" i="14"/>
  <c r="BC8" i="14"/>
  <c r="BB8" i="14"/>
  <c r="BA8" i="14"/>
  <c r="AZ8" i="14"/>
  <c r="AY8" i="14"/>
  <c r="AX8" i="14"/>
  <c r="AW8" i="14"/>
  <c r="AV8" i="14"/>
  <c r="AU8" i="14"/>
  <c r="AT8" i="14"/>
  <c r="AS8" i="14"/>
  <c r="AR8" i="14"/>
  <c r="AQ8" i="14"/>
  <c r="AP8" i="14"/>
  <c r="AO8" i="14"/>
  <c r="AN8" i="14"/>
  <c r="AI8" i="14"/>
  <c r="AL8" i="14" s="1"/>
  <c r="CA7" i="14"/>
  <c r="BZ7" i="14"/>
  <c r="BY7" i="14"/>
  <c r="BX7" i="14"/>
  <c r="BW7" i="14"/>
  <c r="BV7" i="14"/>
  <c r="BU7" i="14"/>
  <c r="BT7" i="14"/>
  <c r="BS7" i="14"/>
  <c r="BR7" i="14"/>
  <c r="BQ7" i="14"/>
  <c r="BP7" i="14"/>
  <c r="BO7" i="14"/>
  <c r="BN7" i="14"/>
  <c r="BM7" i="14"/>
  <c r="BL7" i="14"/>
  <c r="BK7" i="14"/>
  <c r="BJ7" i="14"/>
  <c r="BI7" i="14"/>
  <c r="BH7" i="14"/>
  <c r="BG7" i="14"/>
  <c r="BF7" i="14"/>
  <c r="BE7" i="14"/>
  <c r="BD7" i="14"/>
  <c r="BC7" i="14"/>
  <c r="BB7" i="14"/>
  <c r="BA7" i="14"/>
  <c r="AZ7" i="14"/>
  <c r="AY7" i="14"/>
  <c r="AX7" i="14"/>
  <c r="AW7" i="14"/>
  <c r="AV7" i="14"/>
  <c r="AU7" i="14"/>
  <c r="AT7" i="14"/>
  <c r="AS7" i="14"/>
  <c r="AR7" i="14"/>
  <c r="AQ7" i="14"/>
  <c r="AP7" i="14"/>
  <c r="AO7" i="14"/>
  <c r="AN7" i="14"/>
  <c r="AI7" i="14"/>
  <c r="AL7" i="14" s="1"/>
  <c r="CA6" i="14"/>
  <c r="BZ6" i="14"/>
  <c r="BY6" i="14"/>
  <c r="BX6" i="14"/>
  <c r="BW6" i="14"/>
  <c r="BV6" i="14"/>
  <c r="BU6" i="14"/>
  <c r="BT6" i="14"/>
  <c r="BS6" i="14"/>
  <c r="BR6" i="14"/>
  <c r="BQ6" i="14"/>
  <c r="BP6" i="14"/>
  <c r="BO6" i="14"/>
  <c r="BN6" i="14"/>
  <c r="BM6" i="14"/>
  <c r="BL6" i="14"/>
  <c r="BK6" i="14"/>
  <c r="BJ6" i="14"/>
  <c r="BI6" i="14"/>
  <c r="BH6" i="14"/>
  <c r="BG6" i="14"/>
  <c r="BF6" i="14"/>
  <c r="BE6" i="14"/>
  <c r="BD6" i="14"/>
  <c r="BC6" i="14"/>
  <c r="BB6" i="14"/>
  <c r="BA6" i="14"/>
  <c r="AZ6" i="14"/>
  <c r="AY6" i="14"/>
  <c r="AX6" i="14"/>
  <c r="AW6" i="14"/>
  <c r="AV6" i="14"/>
  <c r="AU6" i="14"/>
  <c r="AT6" i="14"/>
  <c r="AS6" i="14"/>
  <c r="AR6" i="14"/>
  <c r="AQ6" i="14"/>
  <c r="AP6" i="14"/>
  <c r="AO6" i="14"/>
  <c r="AN6" i="14"/>
  <c r="AI6" i="14"/>
  <c r="AJ6" i="14" s="1"/>
  <c r="K6" i="14"/>
  <c r="CA5" i="14"/>
  <c r="BZ5" i="14"/>
  <c r="BY5" i="14"/>
  <c r="BX5" i="14"/>
  <c r="BW5" i="14"/>
  <c r="BV5" i="14"/>
  <c r="BU5" i="14"/>
  <c r="BT5" i="14"/>
  <c r="BS5" i="14"/>
  <c r="BR5" i="14"/>
  <c r="BQ5" i="14"/>
  <c r="BP5" i="14"/>
  <c r="BO5" i="14"/>
  <c r="BN5" i="14"/>
  <c r="BM5" i="14"/>
  <c r="BL5" i="14"/>
  <c r="BK5" i="14"/>
  <c r="BJ5" i="14"/>
  <c r="BI5" i="14"/>
  <c r="BH5" i="14"/>
  <c r="BG5" i="14"/>
  <c r="BF5" i="14"/>
  <c r="BE5" i="14"/>
  <c r="BD5" i="14"/>
  <c r="BC5" i="14"/>
  <c r="BB5" i="14"/>
  <c r="BA5" i="14"/>
  <c r="AZ5" i="14"/>
  <c r="AY5" i="14"/>
  <c r="AX5" i="14"/>
  <c r="AW5" i="14"/>
  <c r="AV5" i="14"/>
  <c r="AU5" i="14"/>
  <c r="AT5" i="14"/>
  <c r="AS5" i="14"/>
  <c r="AR5" i="14"/>
  <c r="AQ5" i="14"/>
  <c r="AP5" i="14"/>
  <c r="AO5" i="14"/>
  <c r="AN5" i="14"/>
  <c r="AI5" i="14"/>
  <c r="AL5" i="14" s="1"/>
  <c r="K5" i="14"/>
  <c r="CA4" i="14"/>
  <c r="BZ4" i="14"/>
  <c r="BY4" i="14"/>
  <c r="BX4" i="14"/>
  <c r="BW4" i="14"/>
  <c r="BV4" i="14"/>
  <c r="BU4" i="14"/>
  <c r="BT4" i="14"/>
  <c r="BS4" i="14"/>
  <c r="BR4" i="14"/>
  <c r="BQ4" i="14"/>
  <c r="BP4" i="14"/>
  <c r="BO4" i="14"/>
  <c r="BN4" i="14"/>
  <c r="BM4" i="14"/>
  <c r="BL4" i="14"/>
  <c r="BK4" i="14"/>
  <c r="BJ4" i="14"/>
  <c r="BI4" i="14"/>
  <c r="BH4" i="14"/>
  <c r="BG4" i="14"/>
  <c r="BF4" i="14"/>
  <c r="BE4" i="14"/>
  <c r="BD4" i="14"/>
  <c r="BC4" i="14"/>
  <c r="BB4" i="14"/>
  <c r="BA4" i="14"/>
  <c r="AZ4" i="14"/>
  <c r="AY4" i="14"/>
  <c r="AX4" i="14"/>
  <c r="AW4" i="14"/>
  <c r="AV4" i="14"/>
  <c r="AU4" i="14"/>
  <c r="AT4" i="14"/>
  <c r="AS4" i="14"/>
  <c r="AR4" i="14"/>
  <c r="AQ4" i="14"/>
  <c r="AP4" i="14"/>
  <c r="AO4" i="14"/>
  <c r="AN4" i="14"/>
  <c r="AI4" i="14"/>
  <c r="AL4" i="14" s="1"/>
  <c r="K4" i="14"/>
  <c r="AK46" i="14" l="1"/>
  <c r="AJ36" i="14"/>
  <c r="AJ40" i="14"/>
  <c r="AJ24" i="14"/>
  <c r="AK36" i="14"/>
  <c r="AL24" i="14"/>
  <c r="AL17" i="14"/>
  <c r="AL28" i="14"/>
  <c r="AL40" i="14"/>
  <c r="AJ12" i="14"/>
  <c r="AK21" i="14"/>
  <c r="AK30" i="14"/>
  <c r="AK6" i="14"/>
  <c r="AK9" i="14"/>
  <c r="AL12" i="14"/>
  <c r="AJ28" i="14"/>
  <c r="AJ32" i="14"/>
  <c r="AJ44" i="14"/>
  <c r="AL9" i="14"/>
  <c r="AK14" i="14"/>
  <c r="AK17" i="14"/>
  <c r="AK22" i="14"/>
  <c r="AL32" i="14"/>
  <c r="AK38" i="14"/>
  <c r="AL44" i="14"/>
  <c r="AJ4" i="14"/>
  <c r="AK4" i="14"/>
  <c r="AL6" i="14"/>
  <c r="AJ10" i="14"/>
  <c r="AL14" i="14"/>
  <c r="AJ18" i="14"/>
  <c r="AJ19" i="14"/>
  <c r="AL21" i="14"/>
  <c r="AL22" i="14"/>
  <c r="AJ26" i="14"/>
  <c r="AL30" i="14"/>
  <c r="AJ34" i="14"/>
  <c r="AL38" i="14"/>
  <c r="AJ42" i="14"/>
  <c r="AK10" i="14"/>
  <c r="AK18" i="14"/>
  <c r="AK26" i="14"/>
  <c r="AK34" i="14"/>
  <c r="AK42" i="14"/>
  <c r="AJ7" i="14"/>
  <c r="AJ15" i="14"/>
  <c r="AJ46" i="14"/>
  <c r="AJ5" i="14"/>
  <c r="AK7" i="14"/>
  <c r="AJ8" i="14"/>
  <c r="AJ11" i="14"/>
  <c r="AJ13" i="14"/>
  <c r="AK15" i="14"/>
  <c r="AJ16" i="14"/>
  <c r="AK19" i="14"/>
  <c r="AJ20" i="14"/>
  <c r="AJ23" i="14"/>
  <c r="AJ25" i="14"/>
  <c r="AJ27" i="14"/>
  <c r="AJ29" i="14"/>
  <c r="AJ31" i="14"/>
  <c r="AJ33" i="14"/>
  <c r="AJ35" i="14"/>
  <c r="AJ37" i="14"/>
  <c r="AJ39" i="14"/>
  <c r="AJ41" i="14"/>
  <c r="AJ43" i="14"/>
  <c r="AJ45" i="14"/>
  <c r="AJ47" i="14"/>
  <c r="AK5" i="14"/>
  <c r="AK8" i="14"/>
  <c r="AK11" i="14"/>
  <c r="AK13" i="14"/>
  <c r="AK16" i="14"/>
  <c r="AK20" i="14"/>
  <c r="AK23" i="14"/>
  <c r="AK25" i="14"/>
  <c r="AK27" i="14"/>
  <c r="AK29" i="14"/>
  <c r="AK31" i="14"/>
  <c r="AK33" i="14"/>
  <c r="AK35" i="14"/>
  <c r="AK37" i="14"/>
  <c r="AK39" i="14"/>
  <c r="AK41" i="14"/>
  <c r="AK43" i="14"/>
  <c r="AK45" i="14"/>
  <c r="AK47" i="14"/>
  <c r="J184" i="15"/>
  <c r="R177" i="15"/>
  <c r="P171" i="15"/>
  <c r="AB164" i="15"/>
  <c r="I189" i="15"/>
  <c r="AB181" i="15"/>
  <c r="J173" i="15"/>
  <c r="V164" i="15"/>
  <c r="T185" i="15"/>
  <c r="P177" i="15"/>
  <c r="R168" i="15"/>
  <c r="P160" i="15"/>
  <c r="AB153" i="15"/>
  <c r="T181" i="15"/>
  <c r="P173" i="15"/>
  <c r="R164" i="15"/>
  <c r="I157" i="15"/>
  <c r="T177" i="15"/>
  <c r="I154" i="15"/>
  <c r="P147" i="15"/>
  <c r="AB140" i="15"/>
  <c r="T134" i="15"/>
  <c r="V178" i="15"/>
  <c r="I155" i="15"/>
  <c r="T147" i="15"/>
  <c r="J141" i="15"/>
  <c r="R134" i="15"/>
  <c r="J161" i="15"/>
  <c r="V149" i="15"/>
  <c r="K143" i="15"/>
  <c r="I137" i="15"/>
  <c r="Q188" i="15"/>
  <c r="O182" i="15"/>
  <c r="V175" i="15"/>
  <c r="K169" i="15"/>
  <c r="I163" i="15"/>
  <c r="Q187" i="15"/>
  <c r="K179" i="15"/>
  <c r="P170" i="15"/>
  <c r="J162" i="15"/>
  <c r="AB182" i="15"/>
  <c r="R174" i="15"/>
  <c r="V165" i="15"/>
  <c r="K158" i="15"/>
  <c r="T187" i="15"/>
  <c r="AB178" i="15"/>
  <c r="R170" i="15"/>
  <c r="V161" i="15"/>
  <c r="AB154" i="15"/>
  <c r="T167" i="15"/>
  <c r="V151" i="15"/>
  <c r="K145" i="15"/>
  <c r="T186" i="15"/>
  <c r="AB188" i="15"/>
  <c r="T182" i="15"/>
  <c r="J176" i="15"/>
  <c r="R169" i="15"/>
  <c r="P163" i="15"/>
  <c r="I188" i="15"/>
  <c r="T179" i="15"/>
  <c r="AB170" i="15"/>
  <c r="R162" i="15"/>
  <c r="Q183" i="15"/>
  <c r="K175" i="15"/>
  <c r="P166" i="15"/>
  <c r="R158" i="15"/>
  <c r="O188" i="15"/>
  <c r="Q179" i="15"/>
  <c r="K171" i="15"/>
  <c r="P162" i="15"/>
  <c r="K155" i="15"/>
  <c r="Q170" i="15"/>
  <c r="J152" i="15"/>
  <c r="R145" i="15"/>
  <c r="P139" i="15"/>
  <c r="AB132" i="15"/>
  <c r="I170" i="15"/>
  <c r="P152" i="15"/>
  <c r="AB145" i="15"/>
  <c r="T139" i="15"/>
  <c r="P185" i="15"/>
  <c r="T157" i="15"/>
  <c r="O148" i="15"/>
  <c r="V141" i="15"/>
  <c r="K135" i="15"/>
  <c r="I187" i="15"/>
  <c r="Q180" i="15"/>
  <c r="O174" i="15"/>
  <c r="V167" i="15"/>
  <c r="K161" i="15"/>
  <c r="O185" i="15"/>
  <c r="I177" i="15"/>
  <c r="K168" i="15"/>
  <c r="J160" i="15"/>
  <c r="T180" i="15"/>
  <c r="P172" i="15"/>
  <c r="R163" i="15"/>
  <c r="V156" i="15"/>
  <c r="Q185" i="15"/>
  <c r="T176" i="15"/>
  <c r="P168" i="15"/>
  <c r="R159" i="15"/>
  <c r="P153" i="15"/>
  <c r="Q159" i="15"/>
  <c r="O150" i="15"/>
  <c r="V143" i="15"/>
  <c r="P183" i="15"/>
  <c r="T170" i="15"/>
  <c r="O189" i="15"/>
  <c r="I172" i="15"/>
  <c r="R184" i="15"/>
  <c r="Q167" i="15"/>
  <c r="J153" i="15"/>
  <c r="O172" i="15"/>
  <c r="O156" i="15"/>
  <c r="AB152" i="15"/>
  <c r="Q140" i="15"/>
  <c r="J132" i="15"/>
  <c r="O158" i="15"/>
  <c r="O147" i="15"/>
  <c r="R138" i="15"/>
  <c r="J171" i="15"/>
  <c r="P149" i="15"/>
  <c r="I141" i="15"/>
  <c r="T183" i="15"/>
  <c r="P132" i="15"/>
  <c r="K125" i="15"/>
  <c r="I119" i="15"/>
  <c r="Q112" i="15"/>
  <c r="O106" i="15"/>
  <c r="O99" i="15"/>
  <c r="O91" i="15"/>
  <c r="T145" i="15"/>
  <c r="Q129" i="15"/>
  <c r="O123" i="15"/>
  <c r="V116" i="15"/>
  <c r="K110" i="15"/>
  <c r="I104" i="15"/>
  <c r="I183" i="15"/>
  <c r="O170" i="15"/>
  <c r="R188" i="15"/>
  <c r="Q171" i="15"/>
  <c r="I184" i="15"/>
  <c r="AB166" i="15"/>
  <c r="V188" i="15"/>
  <c r="T171" i="15"/>
  <c r="R155" i="15"/>
  <c r="Q152" i="15"/>
  <c r="J140" i="15"/>
  <c r="V131" i="15"/>
  <c r="AB156" i="15"/>
  <c r="R146" i="15"/>
  <c r="K138" i="15"/>
  <c r="O168" i="15"/>
  <c r="I149" i="15"/>
  <c r="T140" i="15"/>
  <c r="R166" i="15"/>
  <c r="AB131" i="15"/>
  <c r="AB124" i="15"/>
  <c r="T118" i="15"/>
  <c r="J112" i="15"/>
  <c r="R181" i="15"/>
  <c r="AB168" i="15"/>
  <c r="AB186" i="15"/>
  <c r="V169" i="15"/>
  <c r="P182" i="15"/>
  <c r="O165" i="15"/>
  <c r="K187" i="15"/>
  <c r="P187" i="15"/>
  <c r="AB180" i="15"/>
  <c r="T174" i="15"/>
  <c r="J168" i="15"/>
  <c r="R161" i="15"/>
  <c r="V185" i="15"/>
  <c r="Q177" i="15"/>
  <c r="T168" i="15"/>
  <c r="Q160" i="15"/>
  <c r="O181" i="15"/>
  <c r="I173" i="15"/>
  <c r="K164" i="15"/>
  <c r="J157" i="15"/>
  <c r="J186" i="15"/>
  <c r="O177" i="15"/>
  <c r="I169" i="15"/>
  <c r="O160" i="15"/>
  <c r="V153" i="15"/>
  <c r="R160" i="15"/>
  <c r="T150" i="15"/>
  <c r="J144" i="15"/>
  <c r="R137" i="15"/>
  <c r="P131" i="15"/>
  <c r="T161" i="15"/>
  <c r="R150" i="15"/>
  <c r="P144" i="15"/>
  <c r="AB137" i="15"/>
  <c r="K178" i="15"/>
  <c r="O153" i="15"/>
  <c r="Q146" i="15"/>
  <c r="O140" i="15"/>
  <c r="V133" i="15"/>
  <c r="K185" i="15"/>
  <c r="I179" i="15"/>
  <c r="Q172" i="15"/>
  <c r="O166" i="15"/>
  <c r="J189" i="15"/>
  <c r="J183" i="15"/>
  <c r="V174" i="15"/>
  <c r="I166" i="15"/>
  <c r="O187" i="15"/>
  <c r="Q178" i="15"/>
  <c r="K170" i="15"/>
  <c r="AB161" i="15"/>
  <c r="O155" i="15"/>
  <c r="O183" i="15"/>
  <c r="Q174" i="15"/>
  <c r="K166" i="15"/>
  <c r="J158" i="15"/>
  <c r="V184" i="15"/>
  <c r="AB155" i="15"/>
  <c r="Q148" i="15"/>
  <c r="O142" i="15"/>
  <c r="J180" i="15"/>
  <c r="P167" i="15"/>
  <c r="T184" i="15"/>
  <c r="R167" i="15"/>
  <c r="K180" i="15"/>
  <c r="J163" i="15"/>
  <c r="I185" i="15"/>
  <c r="AB167" i="15"/>
  <c r="I153" i="15"/>
  <c r="R149" i="15"/>
  <c r="T138" i="15"/>
  <c r="T188" i="15"/>
  <c r="T154" i="15"/>
  <c r="J145" i="15"/>
  <c r="V136" i="15"/>
  <c r="J159" i="15"/>
  <c r="K147" i="15"/>
  <c r="AB138" i="15"/>
  <c r="I150" i="15"/>
  <c r="O130" i="15"/>
  <c r="V123" i="15"/>
  <c r="K117" i="15"/>
  <c r="I111" i="15"/>
  <c r="Q104" i="15"/>
  <c r="O97" i="15"/>
  <c r="O89" i="15"/>
  <c r="O141" i="15"/>
  <c r="I128" i="15"/>
  <c r="Q121" i="15"/>
  <c r="O115" i="15"/>
  <c r="V108" i="15"/>
  <c r="K102" i="15"/>
  <c r="V179" i="15"/>
  <c r="I167" i="15"/>
  <c r="K184" i="15"/>
  <c r="J167" i="15"/>
  <c r="R179" i="15"/>
  <c r="Q162" i="15"/>
  <c r="P184" i="15"/>
  <c r="O167" i="15"/>
  <c r="R187" i="15"/>
  <c r="K149" i="15"/>
  <c r="O138" i="15"/>
  <c r="AB185" i="15"/>
  <c r="R153" i="15"/>
  <c r="V144" i="15"/>
  <c r="I136" i="15"/>
  <c r="V158" i="15"/>
  <c r="AB146" i="15"/>
  <c r="J138" i="15"/>
  <c r="AB143" i="15"/>
  <c r="R129" i="15"/>
  <c r="P123" i="15"/>
  <c r="AB116" i="15"/>
  <c r="T110" i="15"/>
  <c r="T178" i="15"/>
  <c r="R165" i="15"/>
  <c r="Q182" i="15"/>
  <c r="AB165" i="15"/>
  <c r="I178" i="15"/>
  <c r="P161" i="15"/>
  <c r="V182" i="15"/>
  <c r="T165" i="15"/>
  <c r="K183" i="15"/>
  <c r="J148" i="15"/>
  <c r="K137" i="15"/>
  <c r="O184" i="15"/>
  <c r="V152" i="15"/>
  <c r="I144" i="15"/>
  <c r="T135" i="15"/>
  <c r="I158" i="15"/>
  <c r="J146" i="15"/>
  <c r="V137" i="15"/>
  <c r="V142" i="15"/>
  <c r="R185" i="15"/>
  <c r="P179" i="15"/>
  <c r="R183" i="15"/>
  <c r="J179" i="15"/>
  <c r="AB183" i="15"/>
  <c r="I186" i="15"/>
  <c r="J136" i="15"/>
  <c r="R142" i="15"/>
  <c r="I145" i="15"/>
  <c r="K177" i="15"/>
  <c r="P181" i="15"/>
  <c r="V176" i="15"/>
  <c r="J181" i="15"/>
  <c r="I176" i="15"/>
  <c r="AB176" i="15"/>
  <c r="V180" i="15"/>
  <c r="O176" i="15"/>
  <c r="R180" i="15"/>
  <c r="AB174" i="15"/>
  <c r="Q136" i="15"/>
  <c r="T151" i="15"/>
  <c r="K134" i="15"/>
  <c r="P145" i="15"/>
  <c r="R140" i="15"/>
  <c r="O122" i="15"/>
  <c r="K109" i="15"/>
  <c r="O95" i="15"/>
  <c r="J133" i="15"/>
  <c r="I120" i="15"/>
  <c r="O107" i="15"/>
  <c r="Q176" i="15"/>
  <c r="O180" i="15"/>
  <c r="T175" i="15"/>
  <c r="I180" i="15"/>
  <c r="O173" i="15"/>
  <c r="V135" i="15"/>
  <c r="O151" i="15"/>
  <c r="AB133" i="15"/>
  <c r="T144" i="15"/>
  <c r="Q139" i="15"/>
  <c r="R121" i="15"/>
  <c r="J188" i="15"/>
  <c r="T162" i="15"/>
  <c r="Q161" i="15"/>
  <c r="AB157" i="15"/>
  <c r="J170" i="15"/>
  <c r="J166" i="15"/>
  <c r="R141" i="15"/>
  <c r="I131" i="15"/>
  <c r="K150" i="15"/>
  <c r="I140" i="15"/>
  <c r="Q165" i="15"/>
  <c r="O144" i="15"/>
  <c r="P133" i="15"/>
  <c r="O131" i="15"/>
  <c r="Q124" i="15"/>
  <c r="O118" i="15"/>
  <c r="V111" i="15"/>
  <c r="K105" i="15"/>
  <c r="O98" i="15"/>
  <c r="O90" i="15"/>
  <c r="Q143" i="15"/>
  <c r="V128" i="15"/>
  <c r="K122" i="15"/>
  <c r="I116" i="15"/>
  <c r="Q109" i="15"/>
  <c r="O103" i="15"/>
  <c r="P165" i="15"/>
  <c r="J165" i="15"/>
  <c r="Q181" i="15"/>
  <c r="R156" i="15"/>
  <c r="AB128" i="15"/>
  <c r="T106" i="15"/>
  <c r="T91" i="15"/>
  <c r="AB129" i="15"/>
  <c r="J117" i="15"/>
  <c r="P104" i="15"/>
  <c r="K98" i="15"/>
  <c r="R93" i="15"/>
  <c r="E89" i="15"/>
  <c r="R84" i="15"/>
  <c r="X79" i="15"/>
  <c r="V134" i="15"/>
  <c r="Q126" i="15"/>
  <c r="O120" i="15"/>
  <c r="V113" i="15"/>
  <c r="K107" i="15"/>
  <c r="J101" i="15"/>
  <c r="J97" i="15"/>
  <c r="J93" i="15"/>
  <c r="J89" i="15"/>
  <c r="J85" i="15"/>
  <c r="J81" i="15"/>
  <c r="Q119" i="15"/>
  <c r="P97" i="15"/>
  <c r="T81" i="15"/>
  <c r="T72" i="15"/>
  <c r="T64" i="15"/>
  <c r="V187" i="15"/>
  <c r="I161" i="15"/>
  <c r="T160" i="15"/>
  <c r="V168" i="15"/>
  <c r="O152" i="15"/>
  <c r="P127" i="15"/>
  <c r="R105" i="15"/>
  <c r="T90" i="15"/>
  <c r="J129" i="15"/>
  <c r="P116" i="15"/>
  <c r="T103" i="15"/>
  <c r="X97" i="15"/>
  <c r="K93" i="15"/>
  <c r="X88" i="15"/>
  <c r="K84" i="15"/>
  <c r="Q186" i="15"/>
  <c r="T133" i="15"/>
  <c r="J126" i="15"/>
  <c r="R119" i="15"/>
  <c r="P113" i="15"/>
  <c r="AB106" i="15"/>
  <c r="D101" i="15"/>
  <c r="D93" i="15"/>
  <c r="D85" i="15"/>
  <c r="V122" i="15"/>
  <c r="P100" i="15"/>
  <c r="T84" i="15"/>
  <c r="O74" i="15"/>
  <c r="O66" i="15"/>
  <c r="Q184" i="15"/>
  <c r="AB172" i="15"/>
  <c r="O175" i="15"/>
  <c r="V170" i="15"/>
  <c r="J175" i="15"/>
  <c r="K156" i="15"/>
  <c r="J187" i="15"/>
  <c r="P136" i="15"/>
  <c r="Q138" i="15"/>
  <c r="I171" i="15"/>
  <c r="R172" i="15"/>
  <c r="I168" i="15"/>
  <c r="V172" i="15"/>
  <c r="T153" i="15"/>
  <c r="R173" i="15"/>
  <c r="P176" i="15"/>
  <c r="AB171" i="15"/>
  <c r="K176" i="15"/>
  <c r="P158" i="15"/>
  <c r="O134" i="15"/>
  <c r="Q149" i="15"/>
  <c r="I181" i="15"/>
  <c r="AB142" i="15"/>
  <c r="K136" i="15"/>
  <c r="Q120" i="15"/>
  <c r="V107" i="15"/>
  <c r="O93" i="15"/>
  <c r="K131" i="15"/>
  <c r="K118" i="15"/>
  <c r="Q105" i="15"/>
  <c r="K173" i="15"/>
  <c r="AB175" i="15"/>
  <c r="O171" i="15"/>
  <c r="R175" i="15"/>
  <c r="O157" i="15"/>
  <c r="R133" i="15"/>
  <c r="V148" i="15"/>
  <c r="AB179" i="15"/>
  <c r="Q142" i="15"/>
  <c r="J135" i="15"/>
  <c r="J120" i="15"/>
  <c r="AB184" i="15"/>
  <c r="V189" i="15"/>
  <c r="V186" i="15"/>
  <c r="R154" i="15"/>
  <c r="O161" i="15"/>
  <c r="J155" i="15"/>
  <c r="V139" i="15"/>
  <c r="R171" i="15"/>
  <c r="P148" i="15"/>
  <c r="Q137" i="15"/>
  <c r="T152" i="15"/>
  <c r="J142" i="15"/>
  <c r="K152" i="15"/>
  <c r="K129" i="15"/>
  <c r="I123" i="15"/>
  <c r="Q116" i="15"/>
  <c r="O110" i="15"/>
  <c r="V103" i="15"/>
  <c r="O96" i="15"/>
  <c r="O88" i="15"/>
  <c r="J139" i="15"/>
  <c r="O127" i="15"/>
  <c r="V120" i="15"/>
  <c r="K114" i="15"/>
  <c r="I108" i="15"/>
  <c r="O178" i="15"/>
  <c r="AB177" i="15"/>
  <c r="P180" i="15"/>
  <c r="I152" i="15"/>
  <c r="V145" i="15"/>
  <c r="T122" i="15"/>
  <c r="P103" i="15"/>
  <c r="J182" i="15"/>
  <c r="R126" i="15"/>
  <c r="AB113" i="15"/>
  <c r="R101" i="15"/>
  <c r="E97" i="15"/>
  <c r="R92" i="15"/>
  <c r="X87" i="15"/>
  <c r="K83" i="15"/>
  <c r="I159" i="15"/>
  <c r="R131" i="15"/>
  <c r="I125" i="15"/>
  <c r="Q118" i="15"/>
  <c r="O112" i="15"/>
  <c r="V105" i="15"/>
  <c r="J100" i="15"/>
  <c r="J96" i="15"/>
  <c r="J92" i="15"/>
  <c r="J88" i="15"/>
  <c r="J84" i="15"/>
  <c r="J80" i="15"/>
  <c r="J115" i="15"/>
  <c r="P93" i="15"/>
  <c r="T78" i="15"/>
  <c r="T70" i="15"/>
  <c r="T62" i="15"/>
  <c r="I175" i="15"/>
  <c r="Q173" i="15"/>
  <c r="O163" i="15"/>
  <c r="AB149" i="15"/>
  <c r="R143" i="15"/>
  <c r="AB120" i="15"/>
  <c r="T102" i="15"/>
  <c r="I165" i="15"/>
  <c r="AB125" i="15"/>
  <c r="J113" i="15"/>
  <c r="K101" i="15"/>
  <c r="X96" i="15"/>
  <c r="K92" i="15"/>
  <c r="R87" i="15"/>
  <c r="E83" i="15"/>
  <c r="AB151" i="15"/>
  <c r="J131" i="15"/>
  <c r="T124" i="15"/>
  <c r="J118" i="15"/>
  <c r="R111" i="15"/>
  <c r="P105" i="15"/>
  <c r="D99" i="15"/>
  <c r="D91" i="15"/>
  <c r="D83" i="15"/>
  <c r="P118" i="15"/>
  <c r="P96" i="15"/>
  <c r="T80" i="15"/>
  <c r="O72" i="15"/>
  <c r="O64" i="15"/>
  <c r="V171" i="15"/>
  <c r="T166" i="15"/>
  <c r="Q166" i="15"/>
  <c r="I162" i="15"/>
  <c r="V166" i="15"/>
  <c r="AB148" i="15"/>
  <c r="K157" i="15"/>
  <c r="AB169" i="15"/>
  <c r="K172" i="15"/>
  <c r="Q164" i="15"/>
  <c r="O164" i="15"/>
  <c r="I160" i="15"/>
  <c r="I164" i="15"/>
  <c r="I147" i="15"/>
  <c r="J164" i="15"/>
  <c r="T163" i="15"/>
  <c r="T159" i="15"/>
  <c r="Q163" i="15"/>
  <c r="T146" i="15"/>
  <c r="J177" i="15"/>
  <c r="O143" i="15"/>
  <c r="Q155" i="15"/>
  <c r="T136" i="15"/>
  <c r="Q128" i="15"/>
  <c r="V115" i="15"/>
  <c r="I103" i="15"/>
  <c r="R176" i="15"/>
  <c r="K126" i="15"/>
  <c r="Q113" i="15"/>
  <c r="K189" i="15"/>
  <c r="V163" i="15"/>
  <c r="K163" i="15"/>
  <c r="O159" i="15"/>
  <c r="AB162" i="15"/>
  <c r="O146" i="15"/>
  <c r="P174" i="15"/>
  <c r="K142" i="15"/>
  <c r="P154" i="15"/>
  <c r="O136" i="15"/>
  <c r="J128" i="15"/>
  <c r="P115" i="15"/>
  <c r="P175" i="15"/>
  <c r="R178" i="15"/>
  <c r="J174" i="15"/>
  <c r="P178" i="15"/>
  <c r="V157" i="15"/>
  <c r="P151" i="15"/>
  <c r="P135" i="15"/>
  <c r="K160" i="15"/>
  <c r="K146" i="15"/>
  <c r="K188" i="15"/>
  <c r="Q150" i="15"/>
  <c r="R139" i="15"/>
  <c r="P138" i="15"/>
  <c r="V127" i="15"/>
  <c r="K121" i="15"/>
  <c r="I115" i="15"/>
  <c r="Q108" i="15"/>
  <c r="O102" i="15"/>
  <c r="O94" i="15"/>
  <c r="AB159" i="15"/>
  <c r="O132" i="15"/>
  <c r="Q125" i="15"/>
  <c r="O119" i="15"/>
  <c r="V112" i="15"/>
  <c r="K106" i="15"/>
  <c r="K165" i="15"/>
  <c r="V160" i="15"/>
  <c r="V147" i="15"/>
  <c r="T143" i="15"/>
  <c r="P137" i="15"/>
  <c r="J116" i="15"/>
  <c r="T99" i="15"/>
  <c r="V146" i="15"/>
  <c r="T123" i="15"/>
  <c r="R110" i="15"/>
  <c r="R100" i="15"/>
  <c r="X95" i="15"/>
  <c r="K91" i="15"/>
  <c r="X86" i="15"/>
  <c r="K82" i="15"/>
  <c r="R148" i="15"/>
  <c r="V129" i="15"/>
  <c r="K123" i="15"/>
  <c r="I117" i="15"/>
  <c r="Q110" i="15"/>
  <c r="O104" i="15"/>
  <c r="J99" i="15"/>
  <c r="J95" i="15"/>
  <c r="J91" i="15"/>
  <c r="J87" i="15"/>
  <c r="J83" i="15"/>
  <c r="O149" i="15"/>
  <c r="T105" i="15"/>
  <c r="P89" i="15"/>
  <c r="T76" i="15"/>
  <c r="T68" i="15"/>
  <c r="T60" i="15"/>
  <c r="O162" i="15"/>
  <c r="Q157" i="15"/>
  <c r="Q144" i="15"/>
  <c r="Q141" i="15"/>
  <c r="AB134" i="15"/>
  <c r="T114" i="15"/>
  <c r="T98" i="15"/>
  <c r="R144" i="15"/>
  <c r="R122" i="15"/>
  <c r="AB109" i="15"/>
  <c r="K100" i="15"/>
  <c r="R95" i="15"/>
  <c r="E91" i="15"/>
  <c r="R86" i="15"/>
  <c r="X81" i="15"/>
  <c r="Q189" i="15"/>
  <c r="T142" i="15"/>
  <c r="T189" i="15"/>
  <c r="R189" i="15"/>
  <c r="K159" i="15"/>
  <c r="R151" i="15"/>
  <c r="O101" i="15"/>
  <c r="O186" i="15"/>
  <c r="AB158" i="15"/>
  <c r="AB150" i="15"/>
  <c r="J172" i="15"/>
  <c r="Q154" i="15"/>
  <c r="AB141" i="15"/>
  <c r="I134" i="15"/>
  <c r="I107" i="15"/>
  <c r="K130" i="15"/>
  <c r="V104" i="15"/>
  <c r="O135" i="15"/>
  <c r="I138" i="15"/>
  <c r="X94" i="15"/>
  <c r="K144" i="15"/>
  <c r="I109" i="15"/>
  <c r="J90" i="15"/>
  <c r="P101" i="15"/>
  <c r="T58" i="15"/>
  <c r="R182" i="15"/>
  <c r="V132" i="15"/>
  <c r="R94" i="15"/>
  <c r="Q147" i="15"/>
  <c r="AB122" i="15"/>
  <c r="J110" i="15"/>
  <c r="D97" i="15"/>
  <c r="D81" i="15"/>
  <c r="P92" i="15"/>
  <c r="O70" i="15"/>
  <c r="P189" i="15"/>
  <c r="K154" i="15"/>
  <c r="K141" i="15"/>
  <c r="O139" i="15"/>
  <c r="I133" i="15"/>
  <c r="AB112" i="15"/>
  <c r="T97" i="15"/>
  <c r="P142" i="15"/>
  <c r="AB121" i="15"/>
  <c r="J109" i="15"/>
  <c r="X99" i="15"/>
  <c r="K95" i="15"/>
  <c r="X90" i="15"/>
  <c r="K86" i="15"/>
  <c r="R81" i="15"/>
  <c r="P146" i="15"/>
  <c r="I129" i="15"/>
  <c r="Q122" i="15"/>
  <c r="O116" i="15"/>
  <c r="V109" i="15"/>
  <c r="K103" i="15"/>
  <c r="W98" i="15"/>
  <c r="W94" i="15"/>
  <c r="W90" i="15"/>
  <c r="W86" i="15"/>
  <c r="W82" i="15"/>
  <c r="Q131" i="15"/>
  <c r="Q103" i="15"/>
  <c r="J137" i="15"/>
  <c r="K140" i="15"/>
  <c r="E95" i="15"/>
  <c r="O145" i="15"/>
  <c r="P109" i="15"/>
  <c r="Q90" i="15"/>
  <c r="P102" i="15"/>
  <c r="O75" i="15"/>
  <c r="O59" i="15"/>
  <c r="T50" i="15"/>
  <c r="K148" i="15"/>
  <c r="T109" i="15"/>
  <c r="I93" i="15"/>
  <c r="E79" i="15"/>
  <c r="R74" i="15"/>
  <c r="X69" i="15"/>
  <c r="K65" i="15"/>
  <c r="K124" i="15"/>
  <c r="O84" i="15"/>
  <c r="W76" i="15"/>
  <c r="W72" i="15"/>
  <c r="W68" i="15"/>
  <c r="W64" i="15"/>
  <c r="W60" i="15"/>
  <c r="W56" i="15"/>
  <c r="W52" i="15"/>
  <c r="V82" i="15"/>
  <c r="I65" i="15"/>
  <c r="X50" i="15"/>
  <c r="Q45" i="15"/>
  <c r="E39" i="15"/>
  <c r="E31" i="15"/>
  <c r="E23" i="15"/>
  <c r="E15" i="15"/>
  <c r="E6" i="15"/>
  <c r="X63" i="15"/>
  <c r="X55" i="15"/>
  <c r="E49" i="15"/>
  <c r="W43" i="15"/>
  <c r="W39" i="15"/>
  <c r="W35" i="15"/>
  <c r="W31" i="15"/>
  <c r="W27" i="15"/>
  <c r="W23" i="15"/>
  <c r="W19" i="15"/>
  <c r="W15" i="15"/>
  <c r="R9" i="15"/>
  <c r="V162" i="15"/>
  <c r="R130" i="15"/>
  <c r="X93" i="15"/>
  <c r="AB135" i="15"/>
  <c r="R107" i="15"/>
  <c r="Q89" i="15"/>
  <c r="P99" i="15"/>
  <c r="T73" i="15"/>
  <c r="O58" i="15"/>
  <c r="O50" i="15"/>
  <c r="AB139" i="15"/>
  <c r="R108" i="15"/>
  <c r="I92" i="15"/>
  <c r="X78" i="15"/>
  <c r="K74" i="15"/>
  <c r="R69" i="15"/>
  <c r="E65" i="15"/>
  <c r="J123" i="15"/>
  <c r="O83" i="15"/>
  <c r="Q76" i="15"/>
  <c r="Q72" i="15"/>
  <c r="Q68" i="15"/>
  <c r="Q64" i="15"/>
  <c r="Q60" i="15"/>
  <c r="Q56" i="15"/>
  <c r="Q52" i="15"/>
  <c r="V80" i="15"/>
  <c r="P64" i="15"/>
  <c r="Q50" i="15"/>
  <c r="I45" i="15"/>
  <c r="X40" i="15"/>
  <c r="X36" i="15"/>
  <c r="X32" i="15"/>
  <c r="X28" i="15"/>
  <c r="X24" i="15"/>
  <c r="X20" i="15"/>
  <c r="X16" i="15"/>
  <c r="X11" i="15"/>
  <c r="T117" i="15"/>
  <c r="K61" i="15"/>
  <c r="K53" i="15"/>
  <c r="W44" i="15"/>
  <c r="Q40" i="15"/>
  <c r="Q36" i="15"/>
  <c r="Q32" i="15"/>
  <c r="Q28" i="15"/>
  <c r="Q24" i="15"/>
  <c r="Q20" i="15"/>
  <c r="Q16" i="15"/>
  <c r="J11" i="15"/>
  <c r="AB103" i="15"/>
  <c r="V71" i="15"/>
  <c r="I60" i="15"/>
  <c r="I52" i="15"/>
  <c r="V46" i="15"/>
  <c r="P41" i="15"/>
  <c r="I36" i="15"/>
  <c r="V30" i="15"/>
  <c r="P25" i="15"/>
  <c r="I20" i="15"/>
  <c r="V14" i="15"/>
  <c r="E7" i="15"/>
  <c r="I81" i="15"/>
  <c r="J154" i="15"/>
  <c r="J104" i="15"/>
  <c r="X101" i="15"/>
  <c r="R83" i="15"/>
  <c r="AB118" i="15"/>
  <c r="Q96" i="15"/>
  <c r="Q80" i="15"/>
  <c r="T82" i="15"/>
  <c r="O65" i="15"/>
  <c r="T53" i="15"/>
  <c r="T45" i="15"/>
  <c r="O121" i="15"/>
  <c r="I99" i="15"/>
  <c r="P83" i="15"/>
  <c r="K76" i="15"/>
  <c r="R71" i="15"/>
  <c r="E67" i="15"/>
  <c r="AB130" i="15"/>
  <c r="K108" i="15"/>
  <c r="J78" i="15"/>
  <c r="J74" i="15"/>
  <c r="J70" i="15"/>
  <c r="J66" i="15"/>
  <c r="J62" i="15"/>
  <c r="J58" i="15"/>
  <c r="J54" i="15"/>
  <c r="V101" i="15"/>
  <c r="I71" i="15"/>
  <c r="P55" i="15"/>
  <c r="Q47" i="15"/>
  <c r="R42" i="15"/>
  <c r="R38" i="15"/>
  <c r="R34" i="15"/>
  <c r="R30" i="15"/>
  <c r="R26" i="15"/>
  <c r="R22" i="15"/>
  <c r="R18" i="15"/>
  <c r="R14" i="15"/>
  <c r="K7" i="15"/>
  <c r="I80" i="15"/>
  <c r="X56" i="15"/>
  <c r="W49" i="15"/>
  <c r="P44" i="15"/>
  <c r="J40" i="15"/>
  <c r="J36" i="15"/>
  <c r="J32" i="15"/>
  <c r="J28" i="15"/>
  <c r="J24" i="15"/>
  <c r="J20" i="15"/>
  <c r="J16" i="15"/>
  <c r="O10" i="15"/>
  <c r="V99" i="15"/>
  <c r="V70" i="15"/>
  <c r="V59" i="15"/>
  <c r="V51" i="15"/>
  <c r="K46" i="15"/>
  <c r="I41" i="15"/>
  <c r="V35" i="15"/>
  <c r="P30" i="15"/>
  <c r="I25" i="15"/>
  <c r="V19" i="15"/>
  <c r="P14" i="15"/>
  <c r="X6" i="15"/>
  <c r="P79" i="15"/>
  <c r="E87" i="15"/>
  <c r="T87" i="15"/>
  <c r="R124" i="15"/>
  <c r="R72" i="15"/>
  <c r="D79" i="15"/>
  <c r="D63" i="15"/>
  <c r="I74" i="15"/>
  <c r="K39" i="15"/>
  <c r="K23" i="15"/>
  <c r="I86" i="15"/>
  <c r="D41" i="15"/>
  <c r="D25" i="15"/>
  <c r="D6" i="15"/>
  <c r="I63" i="15"/>
  <c r="V48" i="15"/>
  <c r="P35" i="15"/>
  <c r="V24" i="15"/>
  <c r="I14" i="15"/>
  <c r="AB187" i="15"/>
  <c r="J149" i="15"/>
  <c r="J185" i="15"/>
  <c r="AB160" i="15"/>
  <c r="P143" i="15"/>
  <c r="Q134" i="15"/>
  <c r="P155" i="15"/>
  <c r="AB189" i="15"/>
  <c r="I143" i="15"/>
  <c r="J134" i="15"/>
  <c r="K174" i="15"/>
  <c r="AB144" i="15"/>
  <c r="Q175" i="15"/>
  <c r="O126" i="15"/>
  <c r="O100" i="15"/>
  <c r="I124" i="15"/>
  <c r="I182" i="15"/>
  <c r="T141" i="15"/>
  <c r="P120" i="15"/>
  <c r="K90" i="15"/>
  <c r="O128" i="15"/>
  <c r="Q102" i="15"/>
  <c r="J86" i="15"/>
  <c r="T85" i="15"/>
  <c r="J178" i="15"/>
  <c r="O137" i="15"/>
  <c r="T119" i="15"/>
  <c r="X89" i="15"/>
  <c r="J143" i="15"/>
  <c r="P121" i="15"/>
  <c r="T108" i="15"/>
  <c r="D95" i="15"/>
  <c r="R136" i="15"/>
  <c r="P88" i="15"/>
  <c r="O68" i="15"/>
  <c r="T173" i="15"/>
  <c r="AB173" i="15"/>
  <c r="Q132" i="15"/>
  <c r="T172" i="15"/>
  <c r="O133" i="15"/>
  <c r="J108" i="15"/>
  <c r="T93" i="15"/>
  <c r="T131" i="15"/>
  <c r="R118" i="15"/>
  <c r="AB105" i="15"/>
  <c r="X98" i="15"/>
  <c r="K94" i="15"/>
  <c r="R89" i="15"/>
  <c r="E85" i="15"/>
  <c r="R80" i="15"/>
  <c r="I142" i="15"/>
  <c r="K127" i="15"/>
  <c r="I121" i="15"/>
  <c r="Q114" i="15"/>
  <c r="O108" i="15"/>
  <c r="W101" i="15"/>
  <c r="W97" i="15"/>
  <c r="W93" i="15"/>
  <c r="W89" i="15"/>
  <c r="W85" i="15"/>
  <c r="W81" i="15"/>
  <c r="T121" i="15"/>
  <c r="P186" i="15"/>
  <c r="J151" i="15"/>
  <c r="J121" i="15"/>
  <c r="R90" i="15"/>
  <c r="T128" i="15"/>
  <c r="AB102" i="15"/>
  <c r="Q86" i="15"/>
  <c r="P94" i="15"/>
  <c r="O71" i="15"/>
  <c r="T56" i="15"/>
  <c r="T48" i="15"/>
  <c r="AB127" i="15"/>
  <c r="O105" i="15"/>
  <c r="I89" i="15"/>
  <c r="X77" i="15"/>
  <c r="K73" i="15"/>
  <c r="X68" i="15"/>
  <c r="T158" i="15"/>
  <c r="V114" i="15"/>
  <c r="O80" i="15"/>
  <c r="W75" i="15"/>
  <c r="W71" i="15"/>
  <c r="W67" i="15"/>
  <c r="W63" i="15"/>
  <c r="W59" i="15"/>
  <c r="W55" i="15"/>
  <c r="W51" i="15"/>
  <c r="I77" i="15"/>
  <c r="P61" i="15"/>
  <c r="Q49" i="15"/>
  <c r="I44" i="15"/>
  <c r="E37" i="15"/>
  <c r="E29" i="15"/>
  <c r="E21" i="15"/>
  <c r="E12" i="15"/>
  <c r="I126" i="15"/>
  <c r="X61" i="15"/>
  <c r="X53" i="15"/>
  <c r="W47" i="15"/>
  <c r="W42" i="15"/>
  <c r="W38" i="15"/>
  <c r="W34" i="15"/>
  <c r="W30" i="15"/>
  <c r="W26" i="15"/>
  <c r="W22" i="15"/>
  <c r="W18" i="15"/>
  <c r="W14" i="15"/>
  <c r="O169" i="15"/>
  <c r="V130" i="15"/>
  <c r="AB117" i="15"/>
  <c r="K89" i="15"/>
  <c r="AB126" i="15"/>
  <c r="Q101" i="15"/>
  <c r="Q85" i="15"/>
  <c r="P91" i="15"/>
  <c r="T69" i="15"/>
  <c r="O56" i="15"/>
  <c r="O48" i="15"/>
  <c r="V126" i="15"/>
  <c r="K104" i="15"/>
  <c r="I88" i="15"/>
  <c r="R77" i="15"/>
  <c r="E73" i="15"/>
  <c r="R68" i="15"/>
  <c r="Q151" i="15"/>
  <c r="T113" i="15"/>
  <c r="Q79" i="15"/>
  <c r="Q75" i="15"/>
  <c r="Q71" i="15"/>
  <c r="Q67" i="15"/>
  <c r="Q63" i="15"/>
  <c r="Q59" i="15"/>
  <c r="Q55" i="15"/>
  <c r="I146" i="15"/>
  <c r="I76" i="15"/>
  <c r="P60" i="15"/>
  <c r="I49" i="15"/>
  <c r="X43" i="15"/>
  <c r="X39" i="15"/>
  <c r="X35" i="15"/>
  <c r="X31" i="15"/>
  <c r="X27" i="15"/>
  <c r="X23" i="15"/>
  <c r="X19" i="15"/>
  <c r="X15" i="15"/>
  <c r="X9" i="15"/>
  <c r="V92" i="15"/>
  <c r="K59" i="15"/>
  <c r="P51" i="15"/>
  <c r="Q43" i="15"/>
  <c r="Q39" i="15"/>
  <c r="Q35" i="15"/>
  <c r="Q31" i="15"/>
  <c r="Q27" i="15"/>
  <c r="Q23" i="15"/>
  <c r="Q19" i="15"/>
  <c r="Q15" i="15"/>
  <c r="J9" i="15"/>
  <c r="V87" i="15"/>
  <c r="V67" i="15"/>
  <c r="I58" i="15"/>
  <c r="V50" i="15"/>
  <c r="K45" i="15"/>
  <c r="I40" i="15"/>
  <c r="V34" i="15"/>
  <c r="P29" i="15"/>
  <c r="I24" i="15"/>
  <c r="V18" i="15"/>
  <c r="E13" i="15"/>
  <c r="Q133" i="15"/>
  <c r="P76" i="15"/>
  <c r="V155" i="15"/>
  <c r="T88" i="15"/>
  <c r="K97" i="15"/>
  <c r="AB163" i="15"/>
  <c r="T112" i="15"/>
  <c r="Q92" i="15"/>
  <c r="K116" i="15"/>
  <c r="O77" i="15"/>
  <c r="O61" i="15"/>
  <c r="T51" i="15"/>
  <c r="K162" i="15"/>
  <c r="AB111" i="15"/>
  <c r="I95" i="15"/>
  <c r="R79" i="15"/>
  <c r="E75" i="15"/>
  <c r="R70" i="15"/>
  <c r="X65" i="15"/>
  <c r="P126" i="15"/>
  <c r="O86" i="15"/>
  <c r="J77" i="15"/>
  <c r="J73" i="15"/>
  <c r="J69" i="15"/>
  <c r="J65" i="15"/>
  <c r="J61" i="15"/>
  <c r="J57" i="15"/>
  <c r="J53" i="15"/>
  <c r="V86" i="15"/>
  <c r="I67" i="15"/>
  <c r="Q51" i="15"/>
  <c r="I46" i="15"/>
  <c r="R41" i="15"/>
  <c r="R37" i="15"/>
  <c r="R33" i="15"/>
  <c r="R29" i="15"/>
  <c r="R25" i="15"/>
  <c r="R21" i="15"/>
  <c r="R17" i="15"/>
  <c r="K13" i="15"/>
  <c r="V173" i="15"/>
  <c r="X62" i="15"/>
  <c r="X54" i="15"/>
  <c r="P48" i="15"/>
  <c r="J43" i="15"/>
  <c r="J39" i="15"/>
  <c r="J35" i="15"/>
  <c r="J31" i="15"/>
  <c r="J27" i="15"/>
  <c r="J23" i="15"/>
  <c r="J19" i="15"/>
  <c r="J15" i="15"/>
  <c r="O8" i="15"/>
  <c r="V85" i="15"/>
  <c r="V66" i="15"/>
  <c r="V57" i="15"/>
  <c r="K50" i="15"/>
  <c r="D45" i="15"/>
  <c r="V39" i="15"/>
  <c r="P34" i="15"/>
  <c r="I29" i="15"/>
  <c r="V23" i="15"/>
  <c r="P18" i="15"/>
  <c r="X12" i="15"/>
  <c r="K128" i="15"/>
  <c r="T164" i="15"/>
  <c r="R123" i="15"/>
  <c r="T67" i="15"/>
  <c r="I102" i="15"/>
  <c r="X67" i="15"/>
  <c r="D75" i="15"/>
  <c r="D59" i="15"/>
  <c r="P58" i="15"/>
  <c r="K35" i="15"/>
  <c r="K19" i="15"/>
  <c r="K58" i="15"/>
  <c r="D37" i="15"/>
  <c r="T155" i="15"/>
  <c r="K151" i="15"/>
  <c r="Q153" i="15"/>
  <c r="V159" i="15"/>
  <c r="K167" i="15"/>
  <c r="I127" i="15"/>
  <c r="V124" i="15"/>
  <c r="P188" i="15"/>
  <c r="P164" i="15"/>
  <c r="T126" i="15"/>
  <c r="T169" i="15"/>
  <c r="K133" i="15"/>
  <c r="T148" i="15"/>
  <c r="V119" i="15"/>
  <c r="O92" i="15"/>
  <c r="Q117" i="15"/>
  <c r="K182" i="15"/>
  <c r="R109" i="15"/>
  <c r="T107" i="15"/>
  <c r="R85" i="15"/>
  <c r="V121" i="15"/>
  <c r="J98" i="15"/>
  <c r="J82" i="15"/>
  <c r="T74" i="15"/>
  <c r="V177" i="15"/>
  <c r="AB108" i="15"/>
  <c r="R106" i="15"/>
  <c r="K85" i="15"/>
  <c r="P129" i="15"/>
  <c r="T116" i="15"/>
  <c r="R103" i="15"/>
  <c r="D89" i="15"/>
  <c r="I114" i="15"/>
  <c r="O78" i="15"/>
  <c r="O62" i="15"/>
  <c r="K186" i="15"/>
  <c r="P157" i="15"/>
  <c r="P159" i="15"/>
  <c r="J150" i="15"/>
  <c r="R125" i="15"/>
  <c r="AB104" i="15"/>
  <c r="T89" i="15"/>
  <c r="P128" i="15"/>
  <c r="T115" i="15"/>
  <c r="R102" i="15"/>
  <c r="R97" i="15"/>
  <c r="E93" i="15"/>
  <c r="R88" i="15"/>
  <c r="X83" i="15"/>
  <c r="P169" i="15"/>
  <c r="T132" i="15"/>
  <c r="V125" i="15"/>
  <c r="K119" i="15"/>
  <c r="I113" i="15"/>
  <c r="Q106" i="15"/>
  <c r="W100" i="15"/>
  <c r="W96" i="15"/>
  <c r="W92" i="15"/>
  <c r="W88" i="15"/>
  <c r="W84" i="15"/>
  <c r="W80" i="15"/>
  <c r="O117" i="15"/>
  <c r="R186" i="15"/>
  <c r="P111" i="15"/>
  <c r="P108" i="15"/>
  <c r="X85" i="15"/>
  <c r="J122" i="15"/>
  <c r="Q98" i="15"/>
  <c r="Q82" i="15"/>
  <c r="T86" i="15"/>
  <c r="O67" i="15"/>
  <c r="T54" i="15"/>
  <c r="T46" i="15"/>
  <c r="Q123" i="15"/>
  <c r="I101" i="15"/>
  <c r="P85" i="15"/>
  <c r="X76" i="15"/>
  <c r="K72" i="15"/>
  <c r="R67" i="15"/>
  <c r="P134" i="15"/>
  <c r="P110" i="15"/>
  <c r="W78" i="15"/>
  <c r="W74" i="15"/>
  <c r="W70" i="15"/>
  <c r="W66" i="15"/>
  <c r="W62" i="15"/>
  <c r="W58" i="15"/>
  <c r="W54" i="15"/>
  <c r="P114" i="15"/>
  <c r="I73" i="15"/>
  <c r="P57" i="15"/>
  <c r="I48" i="15"/>
  <c r="E43" i="15"/>
  <c r="E35" i="15"/>
  <c r="E27" i="15"/>
  <c r="E19" i="15"/>
  <c r="E10" i="15"/>
  <c r="V96" i="15"/>
  <c r="X59" i="15"/>
  <c r="X51" i="15"/>
  <c r="P46" i="15"/>
  <c r="W41" i="15"/>
  <c r="W37" i="15"/>
  <c r="W33" i="15"/>
  <c r="W29" i="15"/>
  <c r="W25" i="15"/>
  <c r="W21" i="15"/>
  <c r="W17" i="15"/>
  <c r="R13" i="15"/>
  <c r="Q169" i="15"/>
  <c r="P107" i="15"/>
  <c r="J105" i="15"/>
  <c r="X84" i="15"/>
  <c r="T120" i="15"/>
  <c r="Q97" i="15"/>
  <c r="Q81" i="15"/>
  <c r="T83" i="15"/>
  <c r="T65" i="15"/>
  <c r="O54" i="15"/>
  <c r="O46" i="15"/>
  <c r="P122" i="15"/>
  <c r="I100" i="15"/>
  <c r="P84" i="15"/>
  <c r="R76" i="15"/>
  <c r="X71" i="15"/>
  <c r="K67" i="15"/>
  <c r="I132" i="15"/>
  <c r="O109" i="15"/>
  <c r="Q78" i="15"/>
  <c r="Q74" i="15"/>
  <c r="Q70" i="15"/>
  <c r="Q66" i="15"/>
  <c r="Q62" i="15"/>
  <c r="Q58" i="15"/>
  <c r="Q54" i="15"/>
  <c r="I110" i="15"/>
  <c r="I72" i="15"/>
  <c r="P56" i="15"/>
  <c r="X47" i="15"/>
  <c r="X42" i="15"/>
  <c r="Q158" i="15"/>
  <c r="V140" i="15"/>
  <c r="P140" i="15"/>
  <c r="R135" i="15"/>
  <c r="AB136" i="15"/>
  <c r="K115" i="15"/>
  <c r="I135" i="15"/>
  <c r="R127" i="15"/>
  <c r="R104" i="15"/>
  <c r="V154" i="15"/>
  <c r="T101" i="15"/>
  <c r="E101" i="15"/>
  <c r="X82" i="15"/>
  <c r="V117" i="15"/>
  <c r="W95" i="15"/>
  <c r="W79" i="15"/>
  <c r="R99" i="15"/>
  <c r="I130" i="15"/>
  <c r="T44" i="15"/>
  <c r="R75" i="15"/>
  <c r="I106" i="15"/>
  <c r="W65" i="15"/>
  <c r="V93" i="15"/>
  <c r="E41" i="15"/>
  <c r="E8" i="15"/>
  <c r="E45" i="15"/>
  <c r="W28" i="15"/>
  <c r="R11" i="15"/>
  <c r="K80" i="15"/>
  <c r="T77" i="15"/>
  <c r="I118" i="15"/>
  <c r="X70" i="15"/>
  <c r="Q77" i="15"/>
  <c r="Q61" i="15"/>
  <c r="I68" i="15"/>
  <c r="X38" i="15"/>
  <c r="X30" i="15"/>
  <c r="X22" i="15"/>
  <c r="X14" i="15"/>
  <c r="I82" i="15"/>
  <c r="W48" i="15"/>
  <c r="Q38" i="15"/>
  <c r="Q30" i="15"/>
  <c r="Q22" i="15"/>
  <c r="Q14" i="15"/>
  <c r="V79" i="15"/>
  <c r="I56" i="15"/>
  <c r="D44" i="15"/>
  <c r="P33" i="15"/>
  <c r="V22" i="15"/>
  <c r="E11" i="15"/>
  <c r="K181" i="15"/>
  <c r="T127" i="15"/>
  <c r="K132" i="15"/>
  <c r="Q88" i="15"/>
  <c r="O73" i="15"/>
  <c r="T49" i="15"/>
  <c r="Q107" i="15"/>
  <c r="R78" i="15"/>
  <c r="K69" i="15"/>
  <c r="I122" i="15"/>
  <c r="J76" i="15"/>
  <c r="J68" i="15"/>
  <c r="J60" i="15"/>
  <c r="J52" i="15"/>
  <c r="P63" i="15"/>
  <c r="X44" i="15"/>
  <c r="R36" i="15"/>
  <c r="R28" i="15"/>
  <c r="R20" i="15"/>
  <c r="K11" i="15"/>
  <c r="X60" i="15"/>
  <c r="E47" i="15"/>
  <c r="J38" i="15"/>
  <c r="J30" i="15"/>
  <c r="J22" i="15"/>
  <c r="J14" i="15"/>
  <c r="V78" i="15"/>
  <c r="V55" i="15"/>
  <c r="V43" i="15"/>
  <c r="I33" i="15"/>
  <c r="P22" i="15"/>
  <c r="X10" i="15"/>
  <c r="R117" i="15"/>
  <c r="O55" i="15"/>
  <c r="V138" i="15"/>
  <c r="D55" i="15"/>
  <c r="K31" i="15"/>
  <c r="W50" i="15"/>
  <c r="D21" i="15"/>
  <c r="V77" i="15"/>
  <c r="K51" i="15"/>
  <c r="V32" i="15"/>
  <c r="P19" i="15"/>
  <c r="V98" i="15"/>
  <c r="P65" i="15"/>
  <c r="E57" i="15"/>
  <c r="J49" i="15"/>
  <c r="O41" i="15"/>
  <c r="T30" i="15"/>
  <c r="T14" i="15"/>
  <c r="O25" i="15"/>
  <c r="CC46" i="14"/>
  <c r="CC45" i="14"/>
  <c r="CC41" i="14"/>
  <c r="O57" i="15"/>
  <c r="O81" i="15"/>
  <c r="Q44" i="15"/>
  <c r="K60" i="15"/>
  <c r="R7" i="15"/>
  <c r="V41" i="15"/>
  <c r="V17" i="15"/>
  <c r="R59" i="15"/>
  <c r="T41" i="15"/>
  <c r="O34" i="15"/>
  <c r="CC33" i="14"/>
  <c r="X100" i="15"/>
  <c r="O154" i="15"/>
  <c r="O45" i="15"/>
  <c r="X75" i="15"/>
  <c r="J107" i="15"/>
  <c r="D66" i="15"/>
  <c r="V97" i="15"/>
  <c r="K42" i="15"/>
  <c r="K26" i="15"/>
  <c r="Q6" i="15"/>
  <c r="E44" i="15"/>
  <c r="D28" i="15"/>
  <c r="D10" i="15"/>
  <c r="V68" i="15"/>
  <c r="D51" i="15"/>
  <c r="P40" i="15"/>
  <c r="V29" i="15"/>
  <c r="I19" i="15"/>
  <c r="P150" i="15"/>
  <c r="P68" i="15"/>
  <c r="R58" i="15"/>
  <c r="R50" i="15"/>
  <c r="T42" i="15"/>
  <c r="T33" i="15"/>
  <c r="T17" i="15"/>
  <c r="O24" i="15"/>
  <c r="CC44" i="14"/>
  <c r="CC43" i="14"/>
  <c r="O49" i="15"/>
  <c r="D76" i="15"/>
  <c r="K40" i="15"/>
  <c r="W46" i="15"/>
  <c r="V81" i="15"/>
  <c r="I39" i="15"/>
  <c r="Q115" i="15"/>
  <c r="R51" i="15"/>
  <c r="T19" i="15"/>
  <c r="Q145" i="15"/>
  <c r="AB110" i="15"/>
  <c r="T59" i="15"/>
  <c r="I94" i="15"/>
  <c r="R65" i="15"/>
  <c r="D73" i="15"/>
  <c r="D57" i="15"/>
  <c r="I51" i="15"/>
  <c r="K33" i="15"/>
  <c r="K17" i="15"/>
  <c r="K54" i="15"/>
  <c r="D35" i="15"/>
  <c r="D19" i="15"/>
  <c r="V83" i="15"/>
  <c r="I57" i="15"/>
  <c r="V44" i="15"/>
  <c r="I34" i="15"/>
  <c r="P23" i="15"/>
  <c r="K12" i="15"/>
  <c r="P75" i="15"/>
  <c r="E62" i="15"/>
  <c r="E54" i="15"/>
  <c r="J46" i="15"/>
  <c r="O38" i="15"/>
  <c r="T24" i="15"/>
  <c r="O35" i="15"/>
  <c r="O19" i="15"/>
  <c r="CC34" i="14"/>
  <c r="T71" i="15"/>
  <c r="D56" i="15"/>
  <c r="K52" i="15"/>
  <c r="V56" i="15"/>
  <c r="Q11" i="15"/>
  <c r="R47" i="15"/>
  <c r="O30" i="15"/>
  <c r="D98" i="15"/>
  <c r="D90" i="15"/>
  <c r="D82" i="15"/>
  <c r="D60" i="15"/>
  <c r="I31" i="15"/>
  <c r="R49" i="15"/>
  <c r="O14" i="15"/>
  <c r="T63" i="15"/>
  <c r="X66" i="15"/>
  <c r="D58" i="15"/>
  <c r="K34" i="15"/>
  <c r="K56" i="15"/>
  <c r="V58" i="15"/>
  <c r="I35" i="15"/>
  <c r="Q13" i="15"/>
  <c r="R62" i="15"/>
  <c r="R46" i="15"/>
  <c r="T25" i="15"/>
  <c r="O9" i="15"/>
  <c r="R73" i="15"/>
  <c r="K20" i="15"/>
  <c r="V52" i="15"/>
  <c r="R63" i="15"/>
  <c r="R6" i="15"/>
  <c r="V106" i="15"/>
  <c r="X74" i="15"/>
  <c r="D65" i="15"/>
  <c r="V84" i="15"/>
  <c r="K25" i="15"/>
  <c r="D43" i="15"/>
  <c r="D8" i="15"/>
  <c r="P39" i="15"/>
  <c r="I18" i="15"/>
  <c r="P67" i="15"/>
  <c r="J50" i="15"/>
  <c r="T32" i="15"/>
  <c r="O27" i="15"/>
  <c r="E69" i="15"/>
  <c r="D18" i="15"/>
  <c r="T27" i="15"/>
  <c r="D94" i="15"/>
  <c r="D46" i="15"/>
  <c r="J156" i="15"/>
  <c r="O111" i="15"/>
  <c r="T66" i="15"/>
  <c r="D87" i="15"/>
  <c r="P119" i="15"/>
  <c r="O124" i="15"/>
  <c r="T96" i="15"/>
  <c r="T52" i="15"/>
  <c r="V183" i="15"/>
  <c r="O114" i="15"/>
  <c r="R113" i="15"/>
  <c r="K113" i="15"/>
  <c r="T95" i="15"/>
  <c r="J94" i="15"/>
  <c r="T94" i="15"/>
  <c r="AB114" i="15"/>
  <c r="O76" i="15"/>
  <c r="I148" i="15"/>
  <c r="R157" i="15"/>
  <c r="R96" i="15"/>
  <c r="V150" i="15"/>
  <c r="K111" i="15"/>
  <c r="W91" i="15"/>
  <c r="AB107" i="15"/>
  <c r="K81" i="15"/>
  <c r="O79" i="15"/>
  <c r="J119" i="15"/>
  <c r="E71" i="15"/>
  <c r="W77" i="15"/>
  <c r="W61" i="15"/>
  <c r="I69" i="15"/>
  <c r="E33" i="15"/>
  <c r="I84" i="15"/>
  <c r="W40" i="15"/>
  <c r="W24" i="15"/>
  <c r="T130" i="15"/>
  <c r="J114" i="15"/>
  <c r="T61" i="15"/>
  <c r="I96" i="15"/>
  <c r="K66" i="15"/>
  <c r="Q73" i="15"/>
  <c r="Q57" i="15"/>
  <c r="P52" i="15"/>
  <c r="X37" i="15"/>
  <c r="X29" i="15"/>
  <c r="X21" i="15"/>
  <c r="X13" i="15"/>
  <c r="K63" i="15"/>
  <c r="P47" i="15"/>
  <c r="Q37" i="15"/>
  <c r="Q29" i="15"/>
  <c r="Q21" i="15"/>
  <c r="J13" i="15"/>
  <c r="V75" i="15"/>
  <c r="I54" i="15"/>
  <c r="V42" i="15"/>
  <c r="I32" i="15"/>
  <c r="P21" i="15"/>
  <c r="E9" i="15"/>
  <c r="V181" i="15"/>
  <c r="R114" i="15"/>
  <c r="P125" i="15"/>
  <c r="Q84" i="15"/>
  <c r="O69" i="15"/>
  <c r="T47" i="15"/>
  <c r="J103" i="15"/>
  <c r="K77" i="15"/>
  <c r="K68" i="15"/>
  <c r="R112" i="15"/>
  <c r="J75" i="15"/>
  <c r="J67" i="15"/>
  <c r="J59" i="15"/>
  <c r="J127" i="15"/>
  <c r="P59" i="15"/>
  <c r="R43" i="15"/>
  <c r="R35" i="15"/>
  <c r="R27" i="15"/>
  <c r="R19" i="15"/>
  <c r="K9" i="15"/>
  <c r="X58" i="15"/>
  <c r="W45" i="15"/>
  <c r="J37" i="15"/>
  <c r="J29" i="15"/>
  <c r="J21" i="15"/>
  <c r="O12" i="15"/>
  <c r="V74" i="15"/>
  <c r="V53" i="15"/>
  <c r="P42" i="15"/>
  <c r="V31" i="15"/>
  <c r="I21" i="15"/>
  <c r="X8" i="15"/>
  <c r="T111" i="15"/>
  <c r="O47" i="15"/>
  <c r="Q111" i="15"/>
  <c r="V118" i="15"/>
  <c r="K27" i="15"/>
  <c r="P45" i="15"/>
  <c r="D17" i="15"/>
  <c r="V69" i="15"/>
  <c r="P43" i="15"/>
  <c r="I30" i="15"/>
  <c r="V16" i="15"/>
  <c r="P78" i="15"/>
  <c r="E63" i="15"/>
  <c r="E55" i="15"/>
  <c r="J47" i="15"/>
  <c r="O39" i="15"/>
  <c r="T26" i="15"/>
  <c r="D7" i="15"/>
  <c r="O21" i="15"/>
  <c r="CC38" i="14"/>
  <c r="CC37" i="14"/>
  <c r="K139" i="15"/>
  <c r="R132" i="15"/>
  <c r="D68" i="15"/>
  <c r="K36" i="15"/>
  <c r="D42" i="15"/>
  <c r="V72" i="15"/>
  <c r="P36" i="15"/>
  <c r="Q7" i="15"/>
  <c r="R55" i="15"/>
  <c r="T31" i="15"/>
  <c r="O26" i="15"/>
  <c r="O7" i="15"/>
  <c r="R82" i="15"/>
  <c r="T79" i="15"/>
  <c r="K120" i="15"/>
  <c r="K71" i="15"/>
  <c r="D78" i="15"/>
  <c r="D62" i="15"/>
  <c r="I70" i="15"/>
  <c r="K38" i="15"/>
  <c r="K22" i="15"/>
  <c r="K64" i="15"/>
  <c r="D40" i="15"/>
  <c r="D24" i="15"/>
  <c r="Q156" i="15"/>
  <c r="V62" i="15"/>
  <c r="K48" i="15"/>
  <c r="V37" i="15"/>
  <c r="I27" i="15"/>
  <c r="P16" i="15"/>
  <c r="V94" i="15"/>
  <c r="R64" i="15"/>
  <c r="R56" i="15"/>
  <c r="R48" i="15"/>
  <c r="T40" i="15"/>
  <c r="T29" i="15"/>
  <c r="O13" i="15"/>
  <c r="O20" i="15"/>
  <c r="CC36" i="14"/>
  <c r="Q168" i="15"/>
  <c r="I90" i="15"/>
  <c r="D64" i="15"/>
  <c r="K28" i="15"/>
  <c r="D38" i="15"/>
  <c r="V64" i="15"/>
  <c r="P28" i="15"/>
  <c r="P70" i="15"/>
  <c r="T43" i="15"/>
  <c r="O22" i="15"/>
  <c r="K153" i="15"/>
  <c r="Q91" i="15"/>
  <c r="O51" i="15"/>
  <c r="K79" i="15"/>
  <c r="O125" i="15"/>
  <c r="D69" i="15"/>
  <c r="D53" i="15"/>
  <c r="X45" i="15"/>
  <c r="K29" i="15"/>
  <c r="Q12" i="15"/>
  <c r="E48" i="15"/>
  <c r="D31" i="15"/>
  <c r="D15" i="15"/>
  <c r="V73" i="15"/>
  <c r="I53" i="15"/>
  <c r="I42" i="15"/>
  <c r="P31" i="15"/>
  <c r="V20" i="15"/>
  <c r="K8" i="15"/>
  <c r="P71" i="15"/>
  <c r="E60" i="15"/>
  <c r="E52" i="15"/>
  <c r="J44" i="15"/>
  <c r="O36" i="15"/>
  <c r="T20" i="15"/>
  <c r="O31" i="15"/>
  <c r="O15" i="15"/>
  <c r="J6" i="15"/>
  <c r="P106" i="15"/>
  <c r="X49" i="15"/>
  <c r="D30" i="15"/>
  <c r="D47" i="15"/>
  <c r="P74" i="15"/>
  <c r="T37" i="15"/>
  <c r="O18" i="15"/>
  <c r="D96" i="15"/>
  <c r="D88" i="15"/>
  <c r="D80" i="15"/>
  <c r="J18" i="15"/>
  <c r="P86" i="15"/>
  <c r="Q48" i="15"/>
  <c r="D33" i="15"/>
  <c r="D12" i="15"/>
  <c r="V40" i="15"/>
  <c r="P27" i="15"/>
  <c r="P73" i="15"/>
  <c r="E53" i="15"/>
  <c r="J45" i="15"/>
  <c r="O37" i="15"/>
  <c r="T22" i="15"/>
  <c r="O33" i="15"/>
  <c r="O17" i="15"/>
  <c r="D11" i="15"/>
  <c r="CC35" i="14"/>
  <c r="R91" i="15"/>
  <c r="K78" i="15"/>
  <c r="K24" i="15"/>
  <c r="D34" i="15"/>
  <c r="V60" i="15"/>
  <c r="I83" i="15"/>
  <c r="T23" i="15"/>
  <c r="I151" i="15"/>
  <c r="P117" i="15"/>
  <c r="I98" i="15"/>
  <c r="D74" i="15"/>
  <c r="P54" i="15"/>
  <c r="K18" i="15"/>
  <c r="V91" i="15"/>
  <c r="V45" i="15"/>
  <c r="P24" i="15"/>
  <c r="P77" i="15"/>
  <c r="R54" i="15"/>
  <c r="T38" i="15"/>
  <c r="O16" i="15"/>
  <c r="J130" i="15"/>
  <c r="D52" i="15"/>
  <c r="D26" i="15"/>
  <c r="P20" i="15"/>
  <c r="T39" i="15"/>
  <c r="K96" i="15"/>
  <c r="R152" i="15"/>
  <c r="O85" i="15"/>
  <c r="K41" i="15"/>
  <c r="P130" i="15"/>
  <c r="D27" i="15"/>
  <c r="V65" i="15"/>
  <c r="V28" i="15"/>
  <c r="AB119" i="15"/>
  <c r="E58" i="15"/>
  <c r="O42" i="15"/>
  <c r="T16" i="15"/>
  <c r="P124" i="15"/>
  <c r="K32" i="15"/>
  <c r="V33" i="15"/>
  <c r="CC40" i="14"/>
  <c r="P156" i="15"/>
  <c r="E81" i="15"/>
  <c r="X80" i="15"/>
  <c r="J169" i="15"/>
  <c r="K87" i="15"/>
  <c r="W83" i="15"/>
  <c r="T156" i="15"/>
  <c r="I112" i="15"/>
  <c r="I174" i="15"/>
  <c r="AB147" i="15"/>
  <c r="K99" i="15"/>
  <c r="AB123" i="15"/>
  <c r="E99" i="15"/>
  <c r="J102" i="15"/>
  <c r="O60" i="15"/>
  <c r="P141" i="15"/>
  <c r="J125" i="15"/>
  <c r="X91" i="15"/>
  <c r="Q130" i="15"/>
  <c r="I105" i="15"/>
  <c r="W87" i="15"/>
  <c r="I139" i="15"/>
  <c r="R115" i="15"/>
  <c r="O63" i="15"/>
  <c r="I97" i="15"/>
  <c r="R66" i="15"/>
  <c r="W73" i="15"/>
  <c r="W57" i="15"/>
  <c r="P53" i="15"/>
  <c r="E25" i="15"/>
  <c r="X57" i="15"/>
  <c r="W36" i="15"/>
  <c r="W20" i="15"/>
  <c r="T92" i="15"/>
  <c r="Q93" i="15"/>
  <c r="O52" i="15"/>
  <c r="P80" i="15"/>
  <c r="Q127" i="15"/>
  <c r="Q69" i="15"/>
  <c r="Q53" i="15"/>
  <c r="Q46" i="15"/>
  <c r="X34" i="15"/>
  <c r="X26" i="15"/>
  <c r="X18" i="15"/>
  <c r="X7" i="15"/>
  <c r="K57" i="15"/>
  <c r="Q42" i="15"/>
  <c r="Q34" i="15"/>
  <c r="Q26" i="15"/>
  <c r="Q18" i="15"/>
  <c r="J7" i="15"/>
  <c r="I64" i="15"/>
  <c r="K49" i="15"/>
  <c r="V38" i="15"/>
  <c r="I28" i="15"/>
  <c r="P17" i="15"/>
  <c r="J111" i="15"/>
  <c r="R147" i="15"/>
  <c r="X92" i="15"/>
  <c r="J106" i="15"/>
  <c r="P98" i="15"/>
  <c r="T57" i="15"/>
  <c r="Q135" i="15"/>
  <c r="I91" i="15"/>
  <c r="X73" i="15"/>
  <c r="X64" i="15"/>
  <c r="O82" i="15"/>
  <c r="J72" i="15"/>
  <c r="J64" i="15"/>
  <c r="J56" i="15"/>
  <c r="I79" i="15"/>
  <c r="I50" i="15"/>
  <c r="R40" i="15"/>
  <c r="R32" i="15"/>
  <c r="R24" i="15"/>
  <c r="R16" i="15"/>
  <c r="O113" i="15"/>
  <c r="X52" i="15"/>
  <c r="J42" i="15"/>
  <c r="J34" i="15"/>
  <c r="J26" i="15"/>
  <c r="O6" i="15"/>
  <c r="V63" i="15"/>
  <c r="D49" i="15"/>
  <c r="P38" i="15"/>
  <c r="V27" i="15"/>
  <c r="I17" i="15"/>
  <c r="V102" i="15"/>
  <c r="Q99" i="15"/>
  <c r="D71" i="15"/>
  <c r="K15" i="15"/>
  <c r="I59" i="15"/>
  <c r="K10" i="15"/>
  <c r="E61" i="15"/>
  <c r="O32" i="15"/>
  <c r="D50" i="15"/>
  <c r="J8" i="15"/>
  <c r="R61" i="15"/>
  <c r="D86" i="15"/>
  <c r="I156" i="15"/>
  <c r="P112" i="15"/>
  <c r="W99" i="15"/>
  <c r="Q94" i="15"/>
  <c r="R128" i="15"/>
  <c r="P81" i="15"/>
  <c r="E17" i="15"/>
  <c r="R98" i="15"/>
  <c r="O87" i="15"/>
  <c r="X33" i="15"/>
  <c r="K55" i="15"/>
  <c r="Q17" i="15"/>
  <c r="P37" i="15"/>
  <c r="J124" i="15"/>
  <c r="T55" i="15"/>
  <c r="J147" i="15"/>
  <c r="J55" i="15"/>
  <c r="R31" i="15"/>
  <c r="E51" i="15"/>
  <c r="J17" i="15"/>
  <c r="I37" i="15"/>
  <c r="Q83" i="15"/>
  <c r="Q8" i="15"/>
  <c r="I38" i="15"/>
  <c r="E59" i="15"/>
  <c r="T18" i="15"/>
  <c r="D9" i="15"/>
  <c r="Q10" i="15"/>
  <c r="P66" i="15"/>
  <c r="T100" i="15"/>
  <c r="T129" i="15"/>
  <c r="K30" i="15"/>
  <c r="P32" i="15"/>
  <c r="R60" i="15"/>
  <c r="T21" i="15"/>
  <c r="P95" i="15"/>
  <c r="D14" i="15"/>
  <c r="T35" i="15"/>
  <c r="V110" i="15"/>
  <c r="I66" i="15"/>
  <c r="D39" i="15"/>
  <c r="K47" i="15"/>
  <c r="I85" i="15"/>
  <c r="O40" i="15"/>
  <c r="CC42" i="14"/>
  <c r="K112" i="15"/>
  <c r="D100" i="15"/>
  <c r="R116" i="15"/>
  <c r="J10" i="15"/>
  <c r="D84" i="15"/>
  <c r="W16" i="15"/>
  <c r="CC47" i="14"/>
  <c r="J63" i="15"/>
  <c r="V47" i="15"/>
  <c r="K43" i="15"/>
  <c r="T34" i="15"/>
  <c r="V25" i="15"/>
  <c r="I47" i="15"/>
  <c r="P72" i="15"/>
  <c r="V100" i="15"/>
  <c r="K62" i="15"/>
  <c r="J48" i="15"/>
  <c r="T15" i="15"/>
  <c r="W69" i="15"/>
  <c r="P50" i="15"/>
  <c r="R120" i="15"/>
  <c r="Q65" i="15"/>
  <c r="X25" i="15"/>
  <c r="Q41" i="15"/>
  <c r="T137" i="15"/>
  <c r="V26" i="15"/>
  <c r="K88" i="15"/>
  <c r="T125" i="15"/>
  <c r="J79" i="15"/>
  <c r="I75" i="15"/>
  <c r="R23" i="15"/>
  <c r="J41" i="15"/>
  <c r="O129" i="15"/>
  <c r="P26" i="15"/>
  <c r="E77" i="15"/>
  <c r="D29" i="15"/>
  <c r="I22" i="15"/>
  <c r="J51" i="15"/>
  <c r="O29" i="15"/>
  <c r="Q87" i="15"/>
  <c r="D22" i="15"/>
  <c r="R45" i="15"/>
  <c r="Q95" i="15"/>
  <c r="D70" i="15"/>
  <c r="K14" i="15"/>
  <c r="V76" i="15"/>
  <c r="V21" i="15"/>
  <c r="R52" i="15"/>
  <c r="O28" i="15"/>
  <c r="AB115" i="15"/>
  <c r="K44" i="15"/>
  <c r="CC39" i="14"/>
  <c r="K70" i="15"/>
  <c r="K37" i="15"/>
  <c r="D23" i="15"/>
  <c r="V36" i="15"/>
  <c r="E64" i="15"/>
  <c r="T28" i="15"/>
  <c r="T104" i="15"/>
  <c r="I23" i="15"/>
  <c r="D92" i="15"/>
  <c r="E56" i="15"/>
  <c r="R53" i="15"/>
  <c r="X46" i="15"/>
  <c r="Q25" i="15"/>
  <c r="V90" i="15"/>
  <c r="X72" i="15"/>
  <c r="V88" i="15"/>
  <c r="I87" i="15"/>
  <c r="P69" i="15"/>
  <c r="I78" i="15"/>
  <c r="R12" i="15"/>
  <c r="T36" i="15"/>
  <c r="R57" i="15"/>
  <c r="D61" i="15"/>
  <c r="P15" i="15"/>
  <c r="K16" i="15"/>
  <c r="W53" i="15"/>
  <c r="W32" i="15"/>
  <c r="O44" i="15"/>
  <c r="V89" i="15"/>
  <c r="X17" i="15"/>
  <c r="Q33" i="15"/>
  <c r="I62" i="15"/>
  <c r="I16" i="15"/>
  <c r="Q100" i="15"/>
  <c r="P87" i="15"/>
  <c r="J71" i="15"/>
  <c r="X48" i="15"/>
  <c r="R15" i="15"/>
  <c r="J33" i="15"/>
  <c r="V61" i="15"/>
  <c r="V15" i="15"/>
  <c r="D67" i="15"/>
  <c r="V95" i="15"/>
  <c r="K6" i="15"/>
  <c r="O43" i="15"/>
  <c r="D13" i="15"/>
  <c r="O179" i="15"/>
  <c r="V49" i="15"/>
  <c r="R8" i="15"/>
  <c r="O53" i="15"/>
  <c r="D54" i="15"/>
  <c r="P49" i="15"/>
  <c r="V54" i="15"/>
  <c r="Q9" i="15"/>
  <c r="R44" i="15"/>
  <c r="O11" i="15"/>
  <c r="P62" i="15"/>
  <c r="I15" i="15"/>
  <c r="T149" i="15"/>
  <c r="D77" i="15"/>
  <c r="K21" i="15"/>
  <c r="I26" i="15"/>
  <c r="D72" i="15"/>
  <c r="K75" i="15"/>
  <c r="X41" i="15"/>
  <c r="D48" i="15"/>
  <c r="P90" i="15"/>
  <c r="R39" i="15"/>
  <c r="J25" i="15"/>
  <c r="I55" i="15"/>
  <c r="J12" i="15"/>
  <c r="P82" i="15"/>
  <c r="I43" i="15"/>
  <c r="R10" i="15"/>
  <c r="T75" i="15"/>
  <c r="I61" i="15"/>
  <c r="O23" i="15"/>
  <c r="E46" i="15"/>
  <c r="CC19" i="14"/>
  <c r="CC30" i="14"/>
  <c r="CC21" i="14"/>
  <c r="CC28" i="14"/>
  <c r="CC14" i="14"/>
  <c r="CC4" i="14"/>
  <c r="CC16" i="14"/>
  <c r="CC20" i="14"/>
  <c r="CC27" i="14"/>
  <c r="CC26" i="14"/>
  <c r="CC6" i="14"/>
  <c r="CC17" i="14"/>
  <c r="E74" i="15"/>
  <c r="E68" i="15"/>
  <c r="E100" i="15"/>
  <c r="E94" i="15"/>
  <c r="E96" i="15"/>
  <c r="CC12" i="14"/>
  <c r="CC13" i="14"/>
  <c r="E76" i="15"/>
  <c r="E70" i="15"/>
  <c r="CC11" i="14"/>
  <c r="CC29" i="14"/>
  <c r="E66" i="15"/>
  <c r="E86" i="15"/>
  <c r="CC5" i="14"/>
  <c r="CC8" i="14"/>
  <c r="CC31" i="14"/>
  <c r="CC9" i="14"/>
  <c r="E82" i="15"/>
  <c r="E72" i="15"/>
  <c r="CC18" i="14"/>
  <c r="E98" i="15"/>
  <c r="E88" i="15"/>
  <c r="CC22" i="14"/>
  <c r="CC24" i="14"/>
  <c r="CC10" i="14"/>
  <c r="CC25" i="14"/>
  <c r="CC7" i="14"/>
  <c r="CC15" i="14"/>
  <c r="E90" i="15"/>
  <c r="E84" i="15"/>
  <c r="E78" i="15"/>
  <c r="E80" i="15"/>
  <c r="CC32" i="14"/>
  <c r="CC23" i="14"/>
  <c r="E92" i="15"/>
  <c r="D36" i="15"/>
  <c r="D20" i="15"/>
  <c r="D16" i="15"/>
  <c r="D32" i="15"/>
  <c r="A32" i="15" l="1"/>
  <c r="F32" i="15" s="1"/>
  <c r="A16" i="15"/>
  <c r="F16" i="15" s="1"/>
  <c r="A20" i="15"/>
  <c r="F20" i="15" s="1"/>
  <c r="A36" i="15"/>
  <c r="F36" i="15" s="1"/>
  <c r="B46" i="15"/>
  <c r="A48" i="15"/>
  <c r="F48" i="15" s="1"/>
  <c r="A72" i="15"/>
  <c r="F72" i="15" s="1"/>
  <c r="A77" i="15"/>
  <c r="F77" i="15" s="1"/>
  <c r="A54" i="15"/>
  <c r="F54" i="15" s="1"/>
  <c r="A13" i="15"/>
  <c r="A67" i="15"/>
  <c r="F67" i="15" s="1"/>
  <c r="A61" i="15"/>
  <c r="F61" i="15" s="1"/>
  <c r="B56" i="15"/>
  <c r="A92" i="15"/>
  <c r="F92" i="15" s="1"/>
  <c r="B64" i="15"/>
  <c r="A23" i="15"/>
  <c r="F23" i="15" s="1"/>
  <c r="E115" i="15"/>
  <c r="B115" i="15" s="1"/>
  <c r="D115" i="15"/>
  <c r="A70" i="15"/>
  <c r="F70" i="15" s="1"/>
  <c r="A22" i="15"/>
  <c r="F22" i="15" s="1"/>
  <c r="A29" i="15"/>
  <c r="F29" i="15" s="1"/>
  <c r="B77" i="15"/>
  <c r="A84" i="15"/>
  <c r="F84" i="15" s="1"/>
  <c r="A100" i="15"/>
  <c r="F100" i="15" s="1"/>
  <c r="A39" i="15"/>
  <c r="F39" i="15" s="1"/>
  <c r="A14" i="15"/>
  <c r="F14" i="15" s="1"/>
  <c r="A9" i="15"/>
  <c r="B59" i="15"/>
  <c r="B51" i="15"/>
  <c r="B17" i="15"/>
  <c r="A86" i="15"/>
  <c r="F86" i="15" s="1"/>
  <c r="A50" i="15"/>
  <c r="F50" i="15" s="1"/>
  <c r="B61" i="15"/>
  <c r="A71" i="15"/>
  <c r="F71" i="15" s="1"/>
  <c r="A49" i="15"/>
  <c r="F49" i="15" s="1"/>
  <c r="B99" i="15"/>
  <c r="E123" i="15"/>
  <c r="B123" i="15" s="1"/>
  <c r="D123" i="15"/>
  <c r="D147" i="15"/>
  <c r="E147" i="15"/>
  <c r="B147" i="15" s="1"/>
  <c r="B81" i="15"/>
  <c r="B58" i="15"/>
  <c r="E119" i="15"/>
  <c r="B119" i="15" s="1"/>
  <c r="D119" i="15"/>
  <c r="A27" i="15"/>
  <c r="F27" i="15" s="1"/>
  <c r="A26" i="15"/>
  <c r="F26" i="15" s="1"/>
  <c r="A52" i="15"/>
  <c r="F52" i="15" s="1"/>
  <c r="A74" i="15"/>
  <c r="F74" i="15" s="1"/>
  <c r="A34" i="15"/>
  <c r="F34" i="15" s="1"/>
  <c r="A11" i="15"/>
  <c r="A12" i="15"/>
  <c r="A33" i="15"/>
  <c r="F33" i="15" s="1"/>
  <c r="A80" i="15"/>
  <c r="F80" i="15" s="1"/>
  <c r="A88" i="15"/>
  <c r="F88" i="15" s="1"/>
  <c r="A96" i="15"/>
  <c r="F96" i="15" s="1"/>
  <c r="A47" i="15"/>
  <c r="F47" i="15" s="1"/>
  <c r="A30" i="15"/>
  <c r="F30" i="15" s="1"/>
  <c r="B60" i="15"/>
  <c r="A15" i="15"/>
  <c r="F15" i="15" s="1"/>
  <c r="A31" i="15"/>
  <c r="F31" i="15" s="1"/>
  <c r="B48" i="15"/>
  <c r="A53" i="15"/>
  <c r="F53" i="15" s="1"/>
  <c r="A69" i="15"/>
  <c r="F69" i="15" s="1"/>
  <c r="A38" i="15"/>
  <c r="F38" i="15" s="1"/>
  <c r="A64" i="15"/>
  <c r="F64" i="15" s="1"/>
  <c r="A24" i="15"/>
  <c r="F24" i="15" s="1"/>
  <c r="A40" i="15"/>
  <c r="F40" i="15" s="1"/>
  <c r="A62" i="15"/>
  <c r="F62" i="15" s="1"/>
  <c r="A78" i="15"/>
  <c r="F78" i="15" s="1"/>
  <c r="A42" i="15"/>
  <c r="F42" i="15" s="1"/>
  <c r="A68" i="15"/>
  <c r="F68" i="15" s="1"/>
  <c r="A7" i="15"/>
  <c r="B55" i="15"/>
  <c r="B63" i="15"/>
  <c r="A17" i="15"/>
  <c r="F17" i="15" s="1"/>
  <c r="B9" i="15"/>
  <c r="B33" i="15"/>
  <c r="B71" i="15"/>
  <c r="E107" i="15"/>
  <c r="B107" i="15" s="1"/>
  <c r="D107" i="15"/>
  <c r="E114" i="15"/>
  <c r="B114" i="15" s="1"/>
  <c r="D114" i="15"/>
  <c r="A87" i="15"/>
  <c r="F87" i="15" s="1"/>
  <c r="A46" i="15"/>
  <c r="F46" i="15" s="1"/>
  <c r="A94" i="15"/>
  <c r="F94" i="15" s="1"/>
  <c r="A18" i="15"/>
  <c r="F18" i="15" s="1"/>
  <c r="B69" i="15"/>
  <c r="A8" i="15"/>
  <c r="A43" i="15"/>
  <c r="F43" i="15" s="1"/>
  <c r="A65" i="15"/>
  <c r="F65" i="15" s="1"/>
  <c r="A58" i="15"/>
  <c r="F58" i="15" s="1"/>
  <c r="A60" i="15"/>
  <c r="F60" i="15" s="1"/>
  <c r="A82" i="15"/>
  <c r="F82" i="15" s="1"/>
  <c r="A90" i="15"/>
  <c r="F90" i="15" s="1"/>
  <c r="A98" i="15"/>
  <c r="F98" i="15" s="1"/>
  <c r="A56" i="15"/>
  <c r="F56" i="15" s="1"/>
  <c r="B54" i="15"/>
  <c r="B62" i="15"/>
  <c r="A19" i="15"/>
  <c r="F19" i="15" s="1"/>
  <c r="A35" i="15"/>
  <c r="F35" i="15" s="1"/>
  <c r="A57" i="15"/>
  <c r="F57" i="15" s="1"/>
  <c r="A73" i="15"/>
  <c r="F73" i="15" s="1"/>
  <c r="E110" i="15"/>
  <c r="B110" i="15" s="1"/>
  <c r="D110" i="15"/>
  <c r="A76" i="15"/>
  <c r="F76" i="15" s="1"/>
  <c r="A51" i="15"/>
  <c r="F51" i="15" s="1"/>
  <c r="A10" i="15"/>
  <c r="A28" i="15"/>
  <c r="F28" i="15" s="1"/>
  <c r="B44" i="15"/>
  <c r="A66" i="15"/>
  <c r="F66" i="15" s="1"/>
  <c r="B57" i="15"/>
  <c r="A21" i="15"/>
  <c r="F21" i="15" s="1"/>
  <c r="A55" i="15"/>
  <c r="F55" i="15" s="1"/>
  <c r="B47" i="15"/>
  <c r="B11" i="15"/>
  <c r="A44" i="15"/>
  <c r="F44" i="15" s="1"/>
  <c r="B8" i="15"/>
  <c r="B101" i="15"/>
  <c r="E136" i="15"/>
  <c r="B136" i="15" s="1"/>
  <c r="D136" i="15"/>
  <c r="B10" i="15"/>
  <c r="B27" i="15"/>
  <c r="B43" i="15"/>
  <c r="B93" i="15"/>
  <c r="E104" i="15"/>
  <c r="B104" i="15" s="1"/>
  <c r="D104" i="15"/>
  <c r="A89" i="15"/>
  <c r="F89" i="15" s="1"/>
  <c r="D108" i="15"/>
  <c r="E108" i="15"/>
  <c r="B108" i="15" s="1"/>
  <c r="A37" i="15"/>
  <c r="F37" i="15" s="1"/>
  <c r="A59" i="15"/>
  <c r="F59" i="15" s="1"/>
  <c r="A75" i="15"/>
  <c r="F75" i="15" s="1"/>
  <c r="A45" i="15"/>
  <c r="F45" i="15" s="1"/>
  <c r="B75" i="15"/>
  <c r="E111" i="15"/>
  <c r="B111" i="15" s="1"/>
  <c r="D111" i="15"/>
  <c r="D163" i="15"/>
  <c r="E163" i="15"/>
  <c r="B163" i="15" s="1"/>
  <c r="B13" i="15"/>
  <c r="B73" i="15"/>
  <c r="E126" i="15"/>
  <c r="B126" i="15" s="1"/>
  <c r="D126" i="15"/>
  <c r="D117" i="15"/>
  <c r="E117" i="15"/>
  <c r="B117" i="15" s="1"/>
  <c r="B12" i="15"/>
  <c r="B29" i="15"/>
  <c r="B37" i="15"/>
  <c r="E127" i="15"/>
  <c r="B127" i="15" s="1"/>
  <c r="D127" i="15"/>
  <c r="E102" i="15"/>
  <c r="B102" i="15" s="1"/>
  <c r="D102" i="15"/>
  <c r="B85" i="15"/>
  <c r="E105" i="15"/>
  <c r="B105" i="15" s="1"/>
  <c r="D105" i="15"/>
  <c r="E173" i="15"/>
  <c r="B173" i="15" s="1"/>
  <c r="D173" i="15"/>
  <c r="A95" i="15"/>
  <c r="F95" i="15" s="1"/>
  <c r="E144" i="15"/>
  <c r="B144" i="15" s="1"/>
  <c r="D144" i="15"/>
  <c r="D189" i="15"/>
  <c r="E189" i="15"/>
  <c r="B189" i="15" s="1"/>
  <c r="E160" i="15"/>
  <c r="B160" i="15" s="1"/>
  <c r="D160" i="15"/>
  <c r="D187" i="15"/>
  <c r="E187" i="15"/>
  <c r="B187" i="15" s="1"/>
  <c r="A6" i="15"/>
  <c r="A25" i="15"/>
  <c r="F25" i="15" s="1"/>
  <c r="A41" i="15"/>
  <c r="F41" i="15" s="1"/>
  <c r="A63" i="15"/>
  <c r="F63" i="15" s="1"/>
  <c r="A79" i="15"/>
  <c r="F79" i="15" s="1"/>
  <c r="B87" i="15"/>
  <c r="E130" i="15"/>
  <c r="B130" i="15" s="1"/>
  <c r="D130" i="15"/>
  <c r="B67" i="15"/>
  <c r="E118" i="15"/>
  <c r="B118" i="15" s="1"/>
  <c r="D118" i="15"/>
  <c r="B7" i="15"/>
  <c r="D103" i="15"/>
  <c r="E103" i="15"/>
  <c r="B103" i="15" s="1"/>
  <c r="B65" i="15"/>
  <c r="E139" i="15"/>
  <c r="B139" i="15" s="1"/>
  <c r="D139" i="15"/>
  <c r="E135" i="15"/>
  <c r="B135" i="15" s="1"/>
  <c r="D135" i="15"/>
  <c r="B49" i="15"/>
  <c r="B6" i="15"/>
  <c r="B15" i="15"/>
  <c r="B23" i="15"/>
  <c r="B31" i="15"/>
  <c r="B39" i="15"/>
  <c r="B79" i="15"/>
  <c r="B95" i="15"/>
  <c r="E121" i="15"/>
  <c r="B121" i="15" s="1"/>
  <c r="D121" i="15"/>
  <c r="E112" i="15"/>
  <c r="B112" i="15" s="1"/>
  <c r="D112" i="15"/>
  <c r="A81" i="15"/>
  <c r="F81" i="15" s="1"/>
  <c r="A97" i="15"/>
  <c r="F97" i="15" s="1"/>
  <c r="E122" i="15"/>
  <c r="B122" i="15" s="1"/>
  <c r="D122" i="15"/>
  <c r="D141" i="15"/>
  <c r="E141" i="15"/>
  <c r="B141" i="15" s="1"/>
  <c r="E150" i="15"/>
  <c r="B150" i="15" s="1"/>
  <c r="D150" i="15"/>
  <c r="D158" i="15"/>
  <c r="E158" i="15"/>
  <c r="B158" i="15" s="1"/>
  <c r="B91" i="15"/>
  <c r="D109" i="15"/>
  <c r="E109" i="15"/>
  <c r="B109" i="15" s="1"/>
  <c r="E134" i="15"/>
  <c r="B134" i="15" s="1"/>
  <c r="D134" i="15"/>
  <c r="E159" i="15"/>
  <c r="B159" i="15" s="1"/>
  <c r="D159" i="15"/>
  <c r="E162" i="15"/>
  <c r="B162" i="15" s="1"/>
  <c r="D162" i="15"/>
  <c r="D169" i="15"/>
  <c r="E169" i="15"/>
  <c r="B169" i="15" s="1"/>
  <c r="D148" i="15"/>
  <c r="E148" i="15"/>
  <c r="B148" i="15" s="1"/>
  <c r="A83" i="15"/>
  <c r="F83" i="15" s="1"/>
  <c r="A91" i="15"/>
  <c r="F91" i="15" s="1"/>
  <c r="A99" i="15"/>
  <c r="F99" i="15" s="1"/>
  <c r="E151" i="15"/>
  <c r="B151" i="15" s="1"/>
  <c r="D151" i="15"/>
  <c r="B83" i="15"/>
  <c r="D125" i="15"/>
  <c r="E125" i="15"/>
  <c r="B125" i="15" s="1"/>
  <c r="E120" i="15"/>
  <c r="B120" i="15" s="1"/>
  <c r="D120" i="15"/>
  <c r="D149" i="15"/>
  <c r="E149" i="15"/>
  <c r="B149" i="15" s="1"/>
  <c r="B97" i="15"/>
  <c r="E113" i="15"/>
  <c r="B113" i="15" s="1"/>
  <c r="D113" i="15"/>
  <c r="E177" i="15"/>
  <c r="B177" i="15" s="1"/>
  <c r="D177" i="15"/>
  <c r="E184" i="15"/>
  <c r="B184" i="15" s="1"/>
  <c r="D184" i="15"/>
  <c r="D179" i="15"/>
  <c r="E179" i="15"/>
  <c r="B179" i="15" s="1"/>
  <c r="D175" i="15"/>
  <c r="E175" i="15"/>
  <c r="B175" i="15" s="1"/>
  <c r="E142" i="15"/>
  <c r="B142" i="15" s="1"/>
  <c r="D142" i="15"/>
  <c r="D171" i="15"/>
  <c r="E171" i="15"/>
  <c r="B171" i="15" s="1"/>
  <c r="E172" i="15"/>
  <c r="B172" i="15" s="1"/>
  <c r="D172" i="15"/>
  <c r="A85" i="15"/>
  <c r="F85" i="15" s="1"/>
  <c r="A93" i="15"/>
  <c r="F93" i="15" s="1"/>
  <c r="A101" i="15"/>
  <c r="F101" i="15" s="1"/>
  <c r="E106" i="15"/>
  <c r="B106" i="15" s="1"/>
  <c r="D106" i="15"/>
  <c r="B89" i="15"/>
  <c r="E129" i="15"/>
  <c r="B129" i="15" s="1"/>
  <c r="D129" i="15"/>
  <c r="E128" i="15"/>
  <c r="B128" i="15" s="1"/>
  <c r="D128" i="15"/>
  <c r="D157" i="15"/>
  <c r="E157" i="15"/>
  <c r="B157" i="15" s="1"/>
  <c r="D133" i="15"/>
  <c r="E133" i="15"/>
  <c r="B133" i="15" s="1"/>
  <c r="E174" i="15"/>
  <c r="B174" i="15" s="1"/>
  <c r="D174" i="15"/>
  <c r="E176" i="15"/>
  <c r="B176" i="15" s="1"/>
  <c r="D176" i="15"/>
  <c r="E183" i="15"/>
  <c r="B183" i="15" s="1"/>
  <c r="D183" i="15"/>
  <c r="D165" i="15"/>
  <c r="E165" i="15"/>
  <c r="B165" i="15" s="1"/>
  <c r="D116" i="15"/>
  <c r="E116" i="15"/>
  <c r="B116" i="15" s="1"/>
  <c r="D143" i="15"/>
  <c r="E143" i="15"/>
  <c r="B143" i="15" s="1"/>
  <c r="D146" i="15"/>
  <c r="E146" i="15"/>
  <c r="B146" i="15" s="1"/>
  <c r="D185" i="15"/>
  <c r="E185" i="15"/>
  <c r="B185" i="15" s="1"/>
  <c r="D138" i="15"/>
  <c r="E138" i="15"/>
  <c r="B138" i="15" s="1"/>
  <c r="D167" i="15"/>
  <c r="E167" i="15"/>
  <c r="B167" i="15" s="1"/>
  <c r="E155" i="15"/>
  <c r="B155" i="15" s="1"/>
  <c r="D155" i="15"/>
  <c r="D161" i="15"/>
  <c r="E161" i="15"/>
  <c r="B161" i="15" s="1"/>
  <c r="E137" i="15"/>
  <c r="B137" i="15" s="1"/>
  <c r="D137" i="15"/>
  <c r="E180" i="15"/>
  <c r="B180" i="15" s="1"/>
  <c r="D180" i="15"/>
  <c r="D186" i="15"/>
  <c r="E186" i="15"/>
  <c r="B186" i="15" s="1"/>
  <c r="E168" i="15"/>
  <c r="B168" i="15" s="1"/>
  <c r="D168" i="15"/>
  <c r="D124" i="15"/>
  <c r="E124" i="15"/>
  <c r="B124" i="15" s="1"/>
  <c r="E131" i="15"/>
  <c r="B131" i="15" s="1"/>
  <c r="D131" i="15"/>
  <c r="E156" i="15"/>
  <c r="B156" i="15" s="1"/>
  <c r="D156" i="15"/>
  <c r="E166" i="15"/>
  <c r="B166" i="15" s="1"/>
  <c r="D166" i="15"/>
  <c r="E152" i="15"/>
  <c r="B152" i="15" s="1"/>
  <c r="D152" i="15"/>
  <c r="E145" i="15"/>
  <c r="B145" i="15" s="1"/>
  <c r="D145" i="15"/>
  <c r="D132" i="15"/>
  <c r="E132" i="15"/>
  <c r="B132" i="15" s="1"/>
  <c r="D170" i="15"/>
  <c r="E170" i="15"/>
  <c r="B170" i="15" s="1"/>
  <c r="E188" i="15"/>
  <c r="B188" i="15" s="1"/>
  <c r="D188" i="15"/>
  <c r="E154" i="15"/>
  <c r="B154" i="15" s="1"/>
  <c r="D154" i="15"/>
  <c r="D178" i="15"/>
  <c r="E178" i="15"/>
  <c r="B178" i="15" s="1"/>
  <c r="D182" i="15"/>
  <c r="E182" i="15"/>
  <c r="B182" i="15" s="1"/>
  <c r="D140" i="15"/>
  <c r="E140" i="15"/>
  <c r="B140" i="15" s="1"/>
  <c r="E153" i="15"/>
  <c r="B153" i="15" s="1"/>
  <c r="D153" i="15"/>
  <c r="D181" i="15"/>
  <c r="E181" i="15"/>
  <c r="B181" i="15" s="1"/>
  <c r="E164" i="15"/>
  <c r="B164" i="15" s="1"/>
  <c r="D164" i="15"/>
  <c r="B19" i="15"/>
  <c r="B21" i="15"/>
  <c r="B25" i="15"/>
  <c r="B96" i="15"/>
  <c r="B88" i="15"/>
  <c r="B80" i="15"/>
  <c r="B72" i="15"/>
  <c r="B94" i="15"/>
  <c r="B86" i="15"/>
  <c r="B78" i="15"/>
  <c r="B70" i="15"/>
  <c r="B100" i="15"/>
  <c r="B92" i="15"/>
  <c r="B84" i="15"/>
  <c r="B76" i="15"/>
  <c r="B68" i="15"/>
  <c r="B98" i="15"/>
  <c r="B90" i="15"/>
  <c r="B82" i="15"/>
  <c r="B74" i="15"/>
  <c r="B66" i="15"/>
  <c r="B35" i="15"/>
  <c r="A104" i="15"/>
  <c r="F104" i="15" s="1"/>
  <c r="A114" i="15"/>
  <c r="F114" i="15" s="1"/>
  <c r="B45" i="15"/>
  <c r="B41" i="15"/>
  <c r="A162" i="15"/>
  <c r="F162" i="15" s="1"/>
  <c r="A134" i="15"/>
  <c r="F134" i="15" s="1"/>
  <c r="A121" i="15"/>
  <c r="F121" i="15" s="1"/>
  <c r="A167" i="15"/>
  <c r="F167" i="15" s="1"/>
  <c r="A149" i="15"/>
  <c r="F149" i="15" s="1"/>
  <c r="A141" i="15"/>
  <c r="F141" i="15" s="1"/>
  <c r="A123" i="15"/>
  <c r="F123" i="15" s="1"/>
  <c r="A139" i="15"/>
  <c r="F139" i="15" s="1"/>
  <c r="B53" i="15"/>
  <c r="A103" i="15"/>
  <c r="F103" i="15" s="1"/>
  <c r="B52" i="15"/>
  <c r="E24" i="15"/>
  <c r="E14" i="15"/>
  <c r="E30" i="15"/>
  <c r="E20" i="15"/>
  <c r="E40" i="15"/>
  <c r="E18" i="15"/>
  <c r="E34" i="15"/>
  <c r="E36" i="15"/>
  <c r="E50" i="15"/>
  <c r="E22" i="15"/>
  <c r="E38" i="15"/>
  <c r="E32" i="15"/>
  <c r="E16" i="15"/>
  <c r="E28" i="15"/>
  <c r="E26" i="15"/>
  <c r="E42" i="15"/>
  <c r="A160" i="15" l="1"/>
  <c r="F160" i="15" s="1"/>
  <c r="A144" i="15"/>
  <c r="F144" i="15" s="1"/>
  <c r="A102" i="15"/>
  <c r="F102" i="15" s="1"/>
  <c r="A125" i="15"/>
  <c r="F125" i="15" s="1"/>
  <c r="A148" i="15"/>
  <c r="F148" i="15" s="1"/>
  <c r="A118" i="15"/>
  <c r="F118" i="15" s="1"/>
  <c r="A107" i="15"/>
  <c r="F107" i="15" s="1"/>
  <c r="A147" i="15"/>
  <c r="F147" i="15" s="1"/>
  <c r="A151" i="15"/>
  <c r="F151" i="15" s="1"/>
  <c r="A150" i="15"/>
  <c r="F150" i="15" s="1"/>
  <c r="A112" i="15"/>
  <c r="F112" i="15" s="1"/>
  <c r="A135" i="15"/>
  <c r="F135" i="15" s="1"/>
  <c r="A173" i="15"/>
  <c r="F173" i="15" s="1"/>
  <c r="A111" i="15"/>
  <c r="F111" i="15" s="1"/>
  <c r="A136" i="15"/>
  <c r="F136" i="15" s="1"/>
  <c r="A110" i="15"/>
  <c r="F110" i="15" s="1"/>
  <c r="A119" i="15"/>
  <c r="F119" i="15" s="1"/>
  <c r="A189" i="15"/>
  <c r="F189" i="15" s="1"/>
  <c r="A186" i="15"/>
  <c r="F186" i="15" s="1"/>
  <c r="A146" i="15"/>
  <c r="F146" i="15" s="1"/>
  <c r="A157" i="15"/>
  <c r="F157" i="15" s="1"/>
  <c r="A117" i="15"/>
  <c r="F117" i="15" s="1"/>
  <c r="A130" i="15"/>
  <c r="F130" i="15" s="1"/>
  <c r="A127" i="15"/>
  <c r="F127" i="15" s="1"/>
  <c r="A129" i="15"/>
  <c r="F129" i="15" s="1"/>
  <c r="A176" i="15"/>
  <c r="F176" i="15" s="1"/>
  <c r="A155" i="15"/>
  <c r="F155" i="15" s="1"/>
  <c r="A172" i="15"/>
  <c r="F172" i="15" s="1"/>
  <c r="A142" i="15"/>
  <c r="F142" i="15" s="1"/>
  <c r="A177" i="15"/>
  <c r="F177" i="15" s="1"/>
  <c r="A122" i="15"/>
  <c r="F122" i="15" s="1"/>
  <c r="A116" i="15"/>
  <c r="F116" i="15" s="1"/>
  <c r="A124" i="15"/>
  <c r="F124" i="15" s="1"/>
  <c r="A138" i="15"/>
  <c r="F138" i="15" s="1"/>
  <c r="A179" i="15"/>
  <c r="F179" i="15" s="1"/>
  <c r="A183" i="15"/>
  <c r="F183" i="15" s="1"/>
  <c r="A178" i="15"/>
  <c r="F178" i="15" s="1"/>
  <c r="A106" i="15"/>
  <c r="F106" i="15" s="1"/>
  <c r="A188" i="15"/>
  <c r="F188" i="15" s="1"/>
  <c r="A156" i="15"/>
  <c r="F156" i="15" s="1"/>
  <c r="A182" i="15"/>
  <c r="F182" i="15" s="1"/>
  <c r="A170" i="15"/>
  <c r="F170" i="15" s="1"/>
  <c r="A180" i="15"/>
  <c r="F180" i="15" s="1"/>
  <c r="A161" i="15"/>
  <c r="F161" i="15" s="1"/>
  <c r="A185" i="15"/>
  <c r="F185" i="15" s="1"/>
  <c r="A143" i="15"/>
  <c r="F143" i="15" s="1"/>
  <c r="A165" i="15"/>
  <c r="F165" i="15" s="1"/>
  <c r="A133" i="15"/>
  <c r="F133" i="15" s="1"/>
  <c r="A171" i="15"/>
  <c r="F171" i="15" s="1"/>
  <c r="A175" i="15"/>
  <c r="F175" i="15" s="1"/>
  <c r="A113" i="15"/>
  <c r="F113" i="15" s="1"/>
  <c r="A158" i="15"/>
  <c r="F158" i="15" s="1"/>
  <c r="A163" i="15"/>
  <c r="F163" i="15" s="1"/>
  <c r="A137" i="15"/>
  <c r="F137" i="15" s="1"/>
  <c r="A140" i="15"/>
  <c r="F140" i="15" s="1"/>
  <c r="A120" i="15"/>
  <c r="F120" i="15" s="1"/>
  <c r="A132" i="15"/>
  <c r="F132" i="15" s="1"/>
  <c r="A159" i="15"/>
  <c r="F159" i="15" s="1"/>
  <c r="A152" i="15"/>
  <c r="F152" i="15" s="1"/>
  <c r="A174" i="15"/>
  <c r="F174" i="15" s="1"/>
  <c r="A145" i="15"/>
  <c r="F145" i="15" s="1"/>
  <c r="A164" i="15"/>
  <c r="F164" i="15" s="1"/>
  <c r="A128" i="15"/>
  <c r="F128" i="15" s="1"/>
  <c r="A184" i="15"/>
  <c r="F184" i="15" s="1"/>
  <c r="A115" i="15"/>
  <c r="F115" i="15" s="1"/>
  <c r="A169" i="15"/>
  <c r="F169" i="15" s="1"/>
  <c r="A187" i="15"/>
  <c r="F187" i="15" s="1"/>
  <c r="A108" i="15"/>
  <c r="F108" i="15" s="1"/>
  <c r="A126" i="15"/>
  <c r="F126" i="15" s="1"/>
  <c r="A109" i="15"/>
  <c r="F109" i="15" s="1"/>
  <c r="A105" i="15"/>
  <c r="F105" i="15" s="1"/>
  <c r="A131" i="15"/>
  <c r="F131" i="15" s="1"/>
  <c r="A154" i="15"/>
  <c r="F154" i="15" s="1"/>
  <c r="A166" i="15"/>
  <c r="F166" i="15" s="1"/>
  <c r="A168" i="15"/>
  <c r="F168" i="15" s="1"/>
  <c r="A153" i="15"/>
  <c r="F153" i="15" s="1"/>
  <c r="A181" i="15"/>
  <c r="F181" i="15" s="1"/>
  <c r="B42" i="15"/>
  <c r="B26" i="15"/>
  <c r="B28" i="15"/>
  <c r="B16" i="15"/>
  <c r="B32" i="15"/>
  <c r="B38" i="15"/>
  <c r="B22" i="15"/>
  <c r="B50" i="15"/>
  <c r="B36" i="15"/>
  <c r="B34" i="15"/>
  <c r="B18" i="15"/>
  <c r="B40" i="15"/>
  <c r="B20" i="15"/>
  <c r="B30" i="15"/>
  <c r="B14" i="15"/>
  <c r="B24" i="15"/>
</calcChain>
</file>

<file path=xl/sharedStrings.xml><?xml version="1.0" encoding="utf-8"?>
<sst xmlns="http://schemas.openxmlformats.org/spreadsheetml/2006/main" count="911" uniqueCount="302">
  <si>
    <t>参加申込表　Ver.5.1.1　2023.07.29</t>
  </si>
  <si>
    <t>○</t>
  </si>
  <si>
    <t>※</t>
  </si>
  <si>
    <t>A</t>
  </si>
  <si>
    <t>B</t>
  </si>
  <si>
    <t>小学</t>
  </si>
  <si>
    <t>中学</t>
  </si>
  <si>
    <t>高校</t>
  </si>
  <si>
    <t>一般</t>
  </si>
  <si>
    <t>S級</t>
  </si>
  <si>
    <t>A級</t>
  </si>
  <si>
    <t>B級</t>
  </si>
  <si>
    <t>C級</t>
  </si>
  <si>
    <t>［陸協］</t>
  </si>
  <si>
    <t>小樽後志</t>
  </si>
  <si>
    <t>札幌</t>
  </si>
  <si>
    <t>道央</t>
  </si>
  <si>
    <t>苫小牧</t>
  </si>
  <si>
    <t>室蘭</t>
  </si>
  <si>
    <t>道南</t>
  </si>
  <si>
    <t>道北</t>
  </si>
  <si>
    <t>ｵﾎｰﾂｸ</t>
  </si>
  <si>
    <t>釧路</t>
  </si>
  <si>
    <t>十勝</t>
  </si>
  <si>
    <t>空知</t>
  </si>
  <si>
    <t>その他</t>
  </si>
  <si>
    <t>ｺﾝA</t>
  </si>
  <si>
    <t>ｺﾝB</t>
  </si>
  <si>
    <t>６年男子</t>
  </si>
  <si>
    <t>６年女子</t>
  </si>
  <si>
    <t>５年男子</t>
  </si>
  <si>
    <t>５年女子</t>
  </si>
  <si>
    <t>４年男子</t>
  </si>
  <si>
    <t>４年女子</t>
  </si>
  <si>
    <t>３年男子</t>
  </si>
  <si>
    <t>３年女子</t>
  </si>
  <si>
    <t>５・６年混合</t>
  </si>
  <si>
    <t>-</t>
  </si>
  <si>
    <t>4×100mR</t>
  </si>
  <si>
    <t>クラス名</t>
  </si>
  <si>
    <t>種目名</t>
  </si>
  <si>
    <t>選手名</t>
  </si>
  <si>
    <t>学年</t>
  </si>
  <si>
    <t xml:space="preserve">出場種目１
</t>
  </si>
  <si>
    <t xml:space="preserve">出場種目２
</t>
  </si>
  <si>
    <r>
      <rPr>
        <sz val="8"/>
        <rFont val="BIZ UDゴシック"/>
        <charset val="128"/>
      </rPr>
      <t>リレー</t>
    </r>
    <r>
      <rPr>
        <sz val="11"/>
        <rFont val="BIZ UDゴシック"/>
        <charset val="128"/>
      </rPr>
      <t xml:space="preserve">
</t>
    </r>
    <r>
      <rPr>
        <sz val="6"/>
        <rFont val="BIZ UDゴシック"/>
        <charset val="128"/>
      </rPr>
      <t>（登録者</t>
    </r>
    <r>
      <rPr>
        <sz val="8"/>
        <rFont val="BIZ UDゴシック"/>
        <charset val="128"/>
      </rPr>
      <t xml:space="preserve">
</t>
    </r>
    <r>
      <rPr>
        <sz val="6"/>
        <rFont val="BIZ UDゴシック"/>
        <charset val="128"/>
      </rPr>
      <t>に○）</t>
    </r>
  </si>
  <si>
    <r>
      <rPr>
        <sz val="10"/>
        <rFont val="BIZ UDゴシック"/>
        <charset val="128"/>
      </rPr>
      <t xml:space="preserve">学年
</t>
    </r>
    <r>
      <rPr>
        <sz val="6"/>
        <rFont val="BIZ UDゴシック"/>
        <charset val="128"/>
      </rPr>
      <t>または</t>
    </r>
    <r>
      <rPr>
        <sz val="10"/>
        <rFont val="BIZ UDゴシック"/>
        <charset val="128"/>
      </rPr>
      <t xml:space="preserve">
</t>
    </r>
    <r>
      <rPr>
        <sz val="6"/>
        <rFont val="BIZ UDゴシック"/>
        <charset val="128"/>
      </rPr>
      <t>「混合」を記入下さい</t>
    </r>
  </si>
  <si>
    <t>↓小学生や通信などで学年を含める場合は１，含まない場合は０を</t>
  </si>
  <si>
    <t>800m</t>
  </si>
  <si>
    <t>100m</t>
  </si>
  <si>
    <t>河原</t>
  </si>
  <si>
    <t>稔琉</t>
  </si>
  <si>
    <t>５・６年男子</t>
  </si>
  <si>
    <t>80mH</t>
  </si>
  <si>
    <t>高木</t>
  </si>
  <si>
    <t>千汰</t>
  </si>
  <si>
    <t>菜花</t>
  </si>
  <si>
    <t>舜</t>
  </si>
  <si>
    <t>奥村</t>
  </si>
  <si>
    <t>碧斗</t>
  </si>
  <si>
    <t>ｺﾝﾊﾞｲﾝﾄﾞA</t>
  </si>
  <si>
    <t>高野</t>
  </si>
  <si>
    <t>凌輔</t>
  </si>
  <si>
    <t>ｼﾞｬﾍﾞﾘｯｸﾎﾞｰﾙ投</t>
  </si>
  <si>
    <t>山本</t>
  </si>
  <si>
    <t>蓮貴</t>
  </si>
  <si>
    <t>1500m</t>
  </si>
  <si>
    <t>徳本</t>
  </si>
  <si>
    <t>醸一郎</t>
  </si>
  <si>
    <t>３・４年男子</t>
  </si>
  <si>
    <t>大村</t>
  </si>
  <si>
    <t>和汰</t>
  </si>
  <si>
    <t>中川原</t>
  </si>
  <si>
    <t>駿太</t>
  </si>
  <si>
    <t>藤田</t>
  </si>
  <si>
    <t>湊</t>
  </si>
  <si>
    <t>田中</t>
  </si>
  <si>
    <t>杏樹</t>
  </si>
  <si>
    <t>５・６年女子</t>
  </si>
  <si>
    <t>吹越</t>
  </si>
  <si>
    <t>琴音</t>
  </si>
  <si>
    <t>南谷</t>
  </si>
  <si>
    <t>和奏</t>
  </si>
  <si>
    <t>石川</t>
  </si>
  <si>
    <t>栞奈</t>
  </si>
  <si>
    <t>走幅跳</t>
  </si>
  <si>
    <t>大塚</t>
  </si>
  <si>
    <t>せな</t>
  </si>
  <si>
    <t>ｺﾝﾊﾞｲﾝﾄﾞB</t>
  </si>
  <si>
    <t>長田</t>
  </si>
  <si>
    <t>愛夢</t>
  </si>
  <si>
    <t>凜</t>
  </si>
  <si>
    <t>眞壁</t>
  </si>
  <si>
    <t>莉子</t>
  </si>
  <si>
    <t>太田</t>
  </si>
  <si>
    <t>橙花</t>
  </si>
  <si>
    <t>３・４年女子</t>
  </si>
  <si>
    <t>※大会総務の方へ　　Mark6用データ作成について</t>
  </si>
  <si>
    <t>入力されている行を選択し、コピー　→　「形式を選択して貼り付け」で、「値」を選択</t>
  </si>
  <si>
    <t>クラス
コード</t>
  </si>
  <si>
    <t>種目コード</t>
  </si>
  <si>
    <t>予選1,準決3,決勝4.</t>
  </si>
  <si>
    <t>組</t>
  </si>
  <si>
    <t>レーン</t>
  </si>
  <si>
    <t>ナンバー</t>
  </si>
  <si>
    <t>選手名
チーム名</t>
  </si>
  <si>
    <t>選手カナ
チームカナ</t>
  </si>
  <si>
    <t>英字</t>
  </si>
  <si>
    <t>電光</t>
  </si>
  <si>
    <t>性別</t>
  </si>
  <si>
    <t>所属名</t>
  </si>
  <si>
    <t>所属カナ</t>
  </si>
  <si>
    <t>所属電光
（学校名）</t>
  </si>
  <si>
    <t>都道府
県名</t>
  </si>
  <si>
    <t>出場リレー
チーム</t>
  </si>
  <si>
    <t>参考記録</t>
  </si>
  <si>
    <t>風向風速</t>
  </si>
  <si>
    <t>年齢</t>
  </si>
  <si>
    <t>ｺﾝ</t>
  </si>
  <si>
    <t>【クラスコード】</t>
  </si>
  <si>
    <t>種目リスト</t>
  </si>
  <si>
    <t>１年男子</t>
  </si>
  <si>
    <t>80m</t>
  </si>
  <si>
    <t>２年男子</t>
  </si>
  <si>
    <t>１・２年男子</t>
  </si>
  <si>
    <t>走高跳</t>
  </si>
  <si>
    <t>１年女子</t>
  </si>
  <si>
    <t>２年女子</t>
  </si>
  <si>
    <t>１・２年女子</t>
  </si>
  <si>
    <t>５・６年男子ｺﾝﾊﾞｲﾝﾄﾞA</t>
  </si>
  <si>
    <t>５・６年男子ｺﾝﾊﾞｲﾝﾄﾞB</t>
  </si>
  <si>
    <t>５・６年女子ｺﾝﾊﾞｲﾝﾄﾞA</t>
  </si>
  <si>
    <t>５・６年女子ｺﾝﾊﾞｲﾝﾄﾞB</t>
  </si>
  <si>
    <t>Ｒ男</t>
  </si>
  <si>
    <t>Ｒ女</t>
  </si>
  <si>
    <t>20～23は混成クラスを設定。前半に「小学男子」「小学女子」を必ず入れる。</t>
  </si>
  <si>
    <t>【区分】</t>
  </si>
  <si>
    <t>選択肢</t>
  </si>
  <si>
    <t>※クラスコードについては、リストより選択。</t>
  </si>
  <si>
    <t>小学11</t>
  </si>
  <si>
    <t>小学12</t>
  </si>
  <si>
    <t>小学13</t>
  </si>
  <si>
    <t>小学14</t>
  </si>
  <si>
    <t>小学15</t>
  </si>
  <si>
    <t>小学16</t>
  </si>
  <si>
    <t>小学21</t>
  </si>
  <si>
    <t>小学22</t>
  </si>
  <si>
    <t>小学23</t>
  </si>
  <si>
    <t>小学24</t>
  </si>
  <si>
    <t>小学25</t>
  </si>
  <si>
    <t>小学26</t>
  </si>
  <si>
    <t>※区分の名前については、小学生大会や通信陸上のように学年別になるとき以外は、このままでよい。選択肢については大会ごとに設定する。（プルダウンで選択）</t>
  </si>
  <si>
    <t>【種目コード】</t>
  </si>
  <si>
    <t>60m</t>
  </si>
  <si>
    <t>001</t>
  </si>
  <si>
    <t>002</t>
  </si>
  <si>
    <t>200m</t>
  </si>
  <si>
    <t>003</t>
  </si>
  <si>
    <t>300m</t>
  </si>
  <si>
    <t>004</t>
  </si>
  <si>
    <t>400m</t>
  </si>
  <si>
    <t>005</t>
  </si>
  <si>
    <t>006</t>
  </si>
  <si>
    <t>1000m</t>
  </si>
  <si>
    <t>007</t>
  </si>
  <si>
    <t>008</t>
  </si>
  <si>
    <t>3000m</t>
  </si>
  <si>
    <t>010</t>
  </si>
  <si>
    <t>5000m</t>
  </si>
  <si>
    <t>011</t>
  </si>
  <si>
    <t>021</t>
  </si>
  <si>
    <t>150m</t>
  </si>
  <si>
    <t>022</t>
  </si>
  <si>
    <t>100mH(0.838-8.5)</t>
  </si>
  <si>
    <t>038</t>
  </si>
  <si>
    <t>中１男子</t>
  </si>
  <si>
    <t>110mH(0.914-9.14)</t>
  </si>
  <si>
    <t>032</t>
  </si>
  <si>
    <t>中学男子</t>
  </si>
  <si>
    <t>110mJH(0.991-9.14)</t>
  </si>
  <si>
    <t>033</t>
  </si>
  <si>
    <t>ジュニア男子</t>
  </si>
  <si>
    <t>110mH(1.067-9.14)</t>
  </si>
  <si>
    <t>034</t>
  </si>
  <si>
    <t>高校一般男子</t>
  </si>
  <si>
    <t>400mH(0.914)</t>
  </si>
  <si>
    <t>037</t>
  </si>
  <si>
    <t>041</t>
  </si>
  <si>
    <t>100mH(0.762-8.0)</t>
  </si>
  <si>
    <t>042</t>
  </si>
  <si>
    <t>中学女子</t>
  </si>
  <si>
    <t>100mYH(0.762-8.5)</t>
  </si>
  <si>
    <t>043</t>
  </si>
  <si>
    <t>ユース女子</t>
  </si>
  <si>
    <t>044</t>
  </si>
  <si>
    <t>高校一般女子</t>
  </si>
  <si>
    <t>400mH(0.762)</t>
  </si>
  <si>
    <t>046</t>
  </si>
  <si>
    <t>3000mSC</t>
  </si>
  <si>
    <t>053</t>
  </si>
  <si>
    <t>3000mW</t>
  </si>
  <si>
    <t>060</t>
  </si>
  <si>
    <t>5000mW</t>
  </si>
  <si>
    <t>061</t>
  </si>
  <si>
    <t>071</t>
  </si>
  <si>
    <t>棒高跳</t>
  </si>
  <si>
    <t>072</t>
  </si>
  <si>
    <t>073</t>
  </si>
  <si>
    <t>三段跳</t>
  </si>
  <si>
    <t>074</t>
  </si>
  <si>
    <t>080</t>
  </si>
  <si>
    <t>砲丸投(7.26kg)</t>
  </si>
  <si>
    <t>081</t>
  </si>
  <si>
    <t>一般男子</t>
  </si>
  <si>
    <t>J砲丸投(6kg)</t>
  </si>
  <si>
    <t>082</t>
  </si>
  <si>
    <t>高校男子</t>
  </si>
  <si>
    <t>砲丸投(5kg)</t>
  </si>
  <si>
    <t>083</t>
  </si>
  <si>
    <t>砲丸投(4kg)</t>
  </si>
  <si>
    <t>084</t>
  </si>
  <si>
    <t>高校一般女子・四種男子</t>
  </si>
  <si>
    <t>砲丸投(2.721kg)</t>
  </si>
  <si>
    <t>085</t>
  </si>
  <si>
    <t>円盤投(2kg)</t>
  </si>
  <si>
    <t>086</t>
  </si>
  <si>
    <t>J円盤投(1.75kg)</t>
  </si>
  <si>
    <t>087</t>
  </si>
  <si>
    <t>円盤投(1kg)</t>
  </si>
  <si>
    <t>088</t>
  </si>
  <si>
    <t>ﾊﾝﾏｰ投(7.26kg)</t>
  </si>
  <si>
    <t>089</t>
  </si>
  <si>
    <t>Jﾊﾝﾏｰ投(6kg)</t>
  </si>
  <si>
    <t>091</t>
  </si>
  <si>
    <t>やり投(800g)</t>
  </si>
  <si>
    <t>092</t>
  </si>
  <si>
    <t>やり投(600g)</t>
  </si>
  <si>
    <t>093</t>
  </si>
  <si>
    <t>ﾊﾝﾏｰ投(4kg)</t>
  </si>
  <si>
    <t>094</t>
  </si>
  <si>
    <t>円盤投(1.5kg)</t>
  </si>
  <si>
    <t>096</t>
  </si>
  <si>
    <t>ｼﾞｬﾍﾞﾘｯｸｽﾛｰ</t>
  </si>
  <si>
    <t>099</t>
  </si>
  <si>
    <t>七種競技</t>
  </si>
  <si>
    <t>202</t>
  </si>
  <si>
    <t>八種競技</t>
  </si>
  <si>
    <t>210</t>
  </si>
  <si>
    <t>男子四種競技</t>
  </si>
  <si>
    <t>213</t>
  </si>
  <si>
    <t>※通信陸上・新人陸上のとき</t>
  </si>
  <si>
    <t>女子四種競技</t>
  </si>
  <si>
    <t>214</t>
  </si>
  <si>
    <t>401</t>
  </si>
  <si>
    <t>←コード検索用なので「小学男子」を必ず入れる</t>
  </si>
  <si>
    <t>402</t>
  </si>
  <si>
    <t>403</t>
  </si>
  <si>
    <t>←コード検索用なので「小学女子」を必ず入れる</t>
  </si>
  <si>
    <t>404</t>
  </si>
  <si>
    <t>←申込書の選択肢用</t>
  </si>
  <si>
    <t>601</t>
  </si>
  <si>
    <t>4×400mR</t>
  </si>
  <si>
    <t>603</t>
  </si>
  <si>
    <t>リレーonly</t>
  </si>
  <si>
    <t>407</t>
  </si>
  <si>
    <t>※種目名・コードについては（四種の番号変更以外）このままでお願いしたい。</t>
  </si>
  <si>
    <t>【コンバインド男子種目コード】</t>
  </si>
  <si>
    <t>【コンバインド女子種目コード】</t>
  </si>
  <si>
    <t>040</t>
  </si>
  <si>
    <t>070</t>
  </si>
  <si>
    <t>075</t>
  </si>
  <si>
    <t>079</t>
  </si>
  <si>
    <t>第37回堤杯小学生リレーカーニバル大会 　記録一覧表</t>
    <rPh sb="21" eb="23">
      <t>キロク</t>
    </rPh>
    <phoneticPr fontId="16"/>
  </si>
  <si>
    <t xml:space="preserve">記録・順位
</t>
    <rPh sb="3" eb="5">
      <t>ジュンイ</t>
    </rPh>
    <phoneticPr fontId="16"/>
  </si>
  <si>
    <t>15.69（７位）</t>
    <rPh sb="7" eb="8">
      <t>イ</t>
    </rPh>
    <phoneticPr fontId="16"/>
  </si>
  <si>
    <t>16.91（７位）</t>
    <rPh sb="7" eb="8">
      <t>イ</t>
    </rPh>
    <phoneticPr fontId="16"/>
  </si>
  <si>
    <r>
      <t>8</t>
    </r>
    <r>
      <rPr>
        <sz val="10"/>
        <rFont val="BIZ UDゴシック"/>
        <family val="3"/>
        <charset val="128"/>
      </rPr>
      <t>00m</t>
    </r>
    <phoneticPr fontId="16"/>
  </si>
  <si>
    <t>14.34（２位）</t>
    <rPh sb="7" eb="8">
      <t>イ</t>
    </rPh>
    <phoneticPr fontId="16"/>
  </si>
  <si>
    <t>13.84（５位）</t>
    <rPh sb="7" eb="8">
      <t>イ</t>
    </rPh>
    <phoneticPr fontId="16"/>
  </si>
  <si>
    <t>15.80</t>
    <phoneticPr fontId="16"/>
  </si>
  <si>
    <t>14.74（６位）</t>
    <rPh sb="7" eb="8">
      <t>イ</t>
    </rPh>
    <phoneticPr fontId="16"/>
  </si>
  <si>
    <t>3.25.41</t>
    <phoneticPr fontId="16"/>
  </si>
  <si>
    <t>5.33.10（８位）</t>
    <rPh sb="9" eb="10">
      <t>イ</t>
    </rPh>
    <phoneticPr fontId="16"/>
  </si>
  <si>
    <t>14.74（３位）</t>
    <rPh sb="7" eb="8">
      <t>イ</t>
    </rPh>
    <phoneticPr fontId="16"/>
  </si>
  <si>
    <t>DNS</t>
    <phoneticPr fontId="16"/>
  </si>
  <si>
    <t>14.72（２位）</t>
    <rPh sb="7" eb="8">
      <t>イ</t>
    </rPh>
    <phoneticPr fontId="16"/>
  </si>
  <si>
    <t>14.15（２位）</t>
    <rPh sb="7" eb="8">
      <t>イ</t>
    </rPh>
    <phoneticPr fontId="16"/>
  </si>
  <si>
    <t>14.78（６位）</t>
    <rPh sb="7" eb="8">
      <t>イ</t>
    </rPh>
    <phoneticPr fontId="16"/>
  </si>
  <si>
    <t>3.39.93</t>
    <phoneticPr fontId="16"/>
  </si>
  <si>
    <t>2.54.41（９位）</t>
    <rPh sb="9" eb="10">
      <t>イ</t>
    </rPh>
    <phoneticPr fontId="16"/>
  </si>
  <si>
    <t>3m28（９位）</t>
    <rPh sb="6" eb="7">
      <t>イ</t>
    </rPh>
    <phoneticPr fontId="16"/>
  </si>
  <si>
    <t>3m42（８位）</t>
    <rPh sb="6" eb="7">
      <t>イ</t>
    </rPh>
    <phoneticPr fontId="16"/>
  </si>
  <si>
    <t>15.91（８位）</t>
    <rPh sb="7" eb="8">
      <t>イ</t>
    </rPh>
    <phoneticPr fontId="16"/>
  </si>
  <si>
    <t>13.88（１位）</t>
    <rPh sb="7" eb="8">
      <t>イ</t>
    </rPh>
    <phoneticPr fontId="16"/>
  </si>
  <si>
    <t>18m79</t>
    <phoneticPr fontId="16"/>
  </si>
  <si>
    <t>35m76（４位）</t>
    <rPh sb="7" eb="8">
      <t>イ</t>
    </rPh>
    <phoneticPr fontId="16"/>
  </si>
  <si>
    <t>1.05.69</t>
    <phoneticPr fontId="16"/>
  </si>
  <si>
    <t>57.50</t>
    <phoneticPr fontId="16"/>
  </si>
  <si>
    <t>15.15,1m15（２位）</t>
    <rPh sb="12" eb="13">
      <t>イ</t>
    </rPh>
    <phoneticPr fontId="16"/>
  </si>
  <si>
    <t>14.09,1m31（１位）</t>
    <rPh sb="12" eb="13">
      <t>イ</t>
    </rPh>
    <phoneticPr fontId="16"/>
  </si>
  <si>
    <t>嶺太</t>
    <phoneticPr fontId="16"/>
  </si>
  <si>
    <t>4ｍ12,33m31（１位）</t>
    <rPh sb="12" eb="13">
      <t>イ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</si>
</sst>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1" x14ac:knownFonts="1">
    <font>
      <sz val="11"/>
      <name val="ＭＳ Ｐゴシック"/>
      <charset val="128"/>
    </font>
    <font>
      <sz val="11"/>
      <name val="BIZ UDゴシック"/>
      <charset val="128"/>
    </font>
    <font>
      <i/>
      <sz val="11"/>
      <name val="BIZ UDゴシック"/>
      <charset val="128"/>
    </font>
    <font>
      <sz val="11"/>
      <color theme="1"/>
      <name val="BIZ UDゴシック"/>
      <charset val="128"/>
    </font>
    <font>
      <i/>
      <sz val="10"/>
      <name val="BIZ UDゴシック"/>
      <charset val="128"/>
    </font>
    <font>
      <sz val="10"/>
      <name val="BIZ UDゴシック"/>
      <charset val="128"/>
    </font>
    <font>
      <sz val="9"/>
      <name val="BIZ UDゴシック"/>
      <charset val="128"/>
    </font>
    <font>
      <sz val="8"/>
      <name val="BIZ UDゴシック"/>
      <charset val="128"/>
    </font>
    <font>
      <b/>
      <sz val="14"/>
      <name val="BIZ UDゴシック"/>
      <charset val="128"/>
    </font>
    <font>
      <sz val="6"/>
      <name val="BIZ UDゴシック"/>
      <charset val="128"/>
    </font>
    <font>
      <b/>
      <sz val="10"/>
      <name val="BIZ UDゴシック"/>
      <charset val="128"/>
    </font>
    <font>
      <b/>
      <sz val="20"/>
      <name val="BIZ UDゴシック"/>
      <charset val="128"/>
    </font>
    <font>
      <b/>
      <sz val="22"/>
      <name val="BIZ UDゴシック"/>
      <charset val="128"/>
    </font>
    <font>
      <b/>
      <sz val="18"/>
      <name val="BIZ UDゴシック"/>
      <charset val="128"/>
    </font>
    <font>
      <b/>
      <sz val="16"/>
      <name val="BIZ UDゴシック"/>
      <charset val="128"/>
    </font>
    <font>
      <sz val="11"/>
      <name val="ＭＳ Ｐゴシック"/>
      <charset val="128"/>
    </font>
    <font>
      <sz val="6"/>
      <name val="ＭＳ Ｐゴシック"/>
      <charset val="128"/>
    </font>
    <font>
      <sz val="6"/>
      <name val="ＭＳ Ｐゴシック"/>
      <family val="3"/>
      <charset val="128"/>
    </font>
    <font>
      <sz val="10"/>
      <name val="BIZ UDゴシック"/>
      <family val="3"/>
      <charset val="128"/>
    </font>
    <font>
      <sz val="11"/>
      <color rgb="FF0066FF"/>
      <name val="BIZ UDゴシック"/>
      <family val="3"/>
      <charset val="128"/>
    </font>
    <font>
      <sz val="10"/>
      <color rgb="FF0066FF"/>
      <name val="BIZ UD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45066682943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</cellStyleXfs>
  <cellXfs count="134">
    <xf numFmtId="0" fontId="0" fillId="0" borderId="0" xfId="0"/>
    <xf numFmtId="0" fontId="1" fillId="0" borderId="0" xfId="0" applyFont="1"/>
    <xf numFmtId="0" fontId="1" fillId="0" borderId="0" xfId="0" applyFont="1" applyAlignment="1">
      <alignment shrinkToFit="1"/>
    </xf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2" fillId="0" borderId="0" xfId="0" applyFont="1"/>
    <xf numFmtId="0" fontId="1" fillId="7" borderId="0" xfId="0" applyFont="1" applyFill="1"/>
    <xf numFmtId="49" fontId="3" fillId="0" borderId="0" xfId="0" applyNumberFormat="1" applyFont="1" applyAlignment="1">
      <alignment horizontal="center" vertical="center"/>
    </xf>
    <xf numFmtId="0" fontId="4" fillId="0" borderId="0" xfId="0" applyFont="1"/>
    <xf numFmtId="0" fontId="1" fillId="8" borderId="0" xfId="0" applyFont="1" applyFill="1"/>
    <xf numFmtId="49" fontId="1" fillId="0" borderId="0" xfId="0" applyNumberFormat="1" applyFont="1" applyAlignment="1">
      <alignment horizontal="center" vertical="center"/>
    </xf>
    <xf numFmtId="0" fontId="5" fillId="0" borderId="0" xfId="1" applyFont="1"/>
    <xf numFmtId="0" fontId="1" fillId="0" borderId="0" xfId="1" applyFont="1"/>
    <xf numFmtId="0" fontId="1" fillId="0" borderId="0" xfId="1" applyFont="1" applyAlignment="1">
      <alignment horizontal="center"/>
    </xf>
    <xf numFmtId="0" fontId="6" fillId="0" borderId="0" xfId="1" applyFont="1"/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5" fillId="0" borderId="0" xfId="1" applyFont="1" applyAlignment="1">
      <alignment horizontal="right"/>
    </xf>
    <xf numFmtId="0" fontId="5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center"/>
    </xf>
    <xf numFmtId="0" fontId="5" fillId="0" borderId="0" xfId="1" applyFont="1" applyAlignment="1">
      <alignment vertical="center" shrinkToFit="1"/>
    </xf>
    <xf numFmtId="0" fontId="5" fillId="0" borderId="0" xfId="1" applyFont="1" applyAlignment="1">
      <alignment horizontal="center" vertical="center"/>
    </xf>
    <xf numFmtId="0" fontId="5" fillId="0" borderId="1" xfId="1" applyFont="1" applyBorder="1"/>
    <xf numFmtId="0" fontId="5" fillId="0" borderId="1" xfId="1" applyFont="1" applyBorder="1" applyAlignment="1">
      <alignment horizontal="right"/>
    </xf>
    <xf numFmtId="0" fontId="5" fillId="0" borderId="1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shrinkToFit="1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176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 wrapText="1" shrinkToFit="1"/>
    </xf>
    <xf numFmtId="0" fontId="10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right" shrinkToFit="1"/>
    </xf>
    <xf numFmtId="0" fontId="5" fillId="0" borderId="1" xfId="1" applyFont="1" applyBorder="1" applyAlignment="1">
      <alignment horizontal="right" shrinkToFit="1"/>
    </xf>
    <xf numFmtId="0" fontId="5" fillId="0" borderId="0" xfId="1" applyFont="1" applyAlignment="1">
      <alignment horizontal="right" vertical="center" shrinkToFit="1"/>
    </xf>
    <xf numFmtId="0" fontId="10" fillId="0" borderId="0" xfId="0" applyFont="1" applyAlignment="1">
      <alignment vertical="center" shrinkToFit="1"/>
    </xf>
    <xf numFmtId="49" fontId="5" fillId="0" borderId="0" xfId="0" applyNumberFormat="1" applyFont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5" fillId="0" borderId="1" xfId="1" applyFont="1" applyBorder="1" applyAlignment="1">
      <alignment shrinkToFit="1"/>
    </xf>
    <xf numFmtId="0" fontId="5" fillId="0" borderId="1" xfId="1" applyFont="1" applyBorder="1" applyAlignment="1">
      <alignment vertical="center" shrinkToFit="1"/>
    </xf>
    <xf numFmtId="0" fontId="1" fillId="0" borderId="0" xfId="1" applyFont="1" applyAlignment="1">
      <alignment shrinkToFit="1"/>
    </xf>
    <xf numFmtId="0" fontId="1" fillId="0" borderId="0" xfId="1" applyFont="1" applyAlignment="1">
      <alignment horizontal="right"/>
    </xf>
    <xf numFmtId="0" fontId="5" fillId="0" borderId="0" xfId="0" applyFont="1"/>
    <xf numFmtId="0" fontId="11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 shrinkToFit="1"/>
      <protection locked="0"/>
    </xf>
    <xf numFmtId="0" fontId="1" fillId="0" borderId="0" xfId="1" applyFont="1" applyProtection="1">
      <protection locked="0"/>
    </xf>
    <xf numFmtId="0" fontId="13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1" fillId="0" borderId="0" xfId="1" applyFont="1" applyAlignment="1" applyProtection="1">
      <alignment vertical="center"/>
      <protection locked="0"/>
    </xf>
    <xf numFmtId="0" fontId="1" fillId="9" borderId="6" xfId="1" applyFont="1" applyFill="1" applyBorder="1" applyAlignment="1" applyProtection="1">
      <alignment horizontal="center" vertical="center"/>
      <protection locked="0"/>
    </xf>
    <xf numFmtId="0" fontId="5" fillId="0" borderId="0" xfId="1" applyFont="1" applyAlignment="1" applyProtection="1">
      <alignment vertical="center" shrinkToFit="1"/>
      <protection locked="0"/>
    </xf>
    <xf numFmtId="0" fontId="1" fillId="9" borderId="6" xfId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 applyAlignment="1" applyProtection="1">
      <alignment horizontal="left" vertical="center" shrinkToFit="1"/>
      <protection locked="0"/>
    </xf>
    <xf numFmtId="0" fontId="5" fillId="0" borderId="8" xfId="1" applyFont="1" applyBorder="1" applyAlignment="1" applyProtection="1">
      <alignment horizontal="left" vertical="center" shrinkToFit="1"/>
      <protection locked="0"/>
    </xf>
    <xf numFmtId="0" fontId="5" fillId="0" borderId="4" xfId="1" applyFont="1" applyBorder="1" applyAlignment="1" applyProtection="1">
      <alignment horizontal="left" vertical="center" shrinkToFit="1"/>
      <protection locked="0"/>
    </xf>
    <xf numFmtId="0" fontId="1" fillId="0" borderId="7" xfId="1" applyFont="1" applyBorder="1" applyAlignment="1" applyProtection="1">
      <alignment horizontal="left" vertical="center" shrinkToFit="1"/>
      <protection locked="0"/>
    </xf>
    <xf numFmtId="0" fontId="5" fillId="0" borderId="9" xfId="1" applyFont="1" applyBorder="1" applyAlignment="1" applyProtection="1">
      <alignment horizontal="left" vertical="center" shrinkToFit="1"/>
      <protection locked="0"/>
    </xf>
    <xf numFmtId="0" fontId="5" fillId="0" borderId="10" xfId="1" applyFont="1" applyBorder="1" applyAlignment="1" applyProtection="1">
      <alignment horizontal="left" vertical="center" shrinkToFit="1"/>
      <protection locked="0"/>
    </xf>
    <xf numFmtId="0" fontId="1" fillId="10" borderId="0" xfId="1" applyFont="1" applyFill="1" applyAlignment="1" applyProtection="1">
      <alignment vertical="center" shrinkToFit="1"/>
      <protection locked="0"/>
    </xf>
    <xf numFmtId="0" fontId="5" fillId="10" borderId="0" xfId="1" applyFont="1" applyFill="1" applyAlignment="1" applyProtection="1">
      <alignment horizontal="center" vertical="center"/>
      <protection locked="0"/>
    </xf>
    <xf numFmtId="0" fontId="5" fillId="10" borderId="0" xfId="1" applyFont="1" applyFill="1" applyAlignment="1" applyProtection="1">
      <alignment horizontal="center" vertical="center" shrinkToFit="1"/>
      <protection locked="0"/>
    </xf>
    <xf numFmtId="0" fontId="1" fillId="0" borderId="0" xfId="1" applyFont="1" applyAlignment="1" applyProtection="1">
      <alignment shrinkToFit="1"/>
      <protection locked="0"/>
    </xf>
    <xf numFmtId="0" fontId="5" fillId="9" borderId="6" xfId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1" fillId="0" borderId="0" xfId="1" applyFont="1" applyAlignment="1" applyProtection="1">
      <alignment vertical="center" shrinkToFit="1"/>
      <protection locked="0"/>
    </xf>
    <xf numFmtId="0" fontId="5" fillId="0" borderId="2" xfId="1" applyFont="1" applyBorder="1" applyAlignment="1" applyProtection="1">
      <alignment horizontal="center" vertical="center" shrinkToFit="1"/>
      <protection locked="0"/>
    </xf>
    <xf numFmtId="0" fontId="5" fillId="0" borderId="6" xfId="1" applyFont="1" applyBorder="1" applyAlignment="1" applyProtection="1">
      <alignment vertical="center" shrinkToFit="1"/>
      <protection locked="0"/>
    </xf>
    <xf numFmtId="0" fontId="1" fillId="0" borderId="5" xfId="1" applyFont="1" applyBorder="1" applyAlignment="1" applyProtection="1">
      <alignment vertical="center" shrinkToFit="1"/>
      <protection locked="0"/>
    </xf>
    <xf numFmtId="0" fontId="5" fillId="0" borderId="7" xfId="1" applyFont="1" applyBorder="1" applyAlignment="1" applyProtection="1">
      <alignment vertical="center" shrinkToFit="1"/>
      <protection locked="0"/>
    </xf>
    <xf numFmtId="0" fontId="5" fillId="10" borderId="0" xfId="1" applyFont="1" applyFill="1" applyAlignment="1" applyProtection="1">
      <alignment vertical="center" shrinkToFit="1"/>
      <protection locked="0"/>
    </xf>
    <xf numFmtId="0" fontId="5" fillId="0" borderId="3" xfId="1" applyFont="1" applyBorder="1" applyAlignment="1" applyProtection="1">
      <alignment horizontal="center" vertical="center" shrinkToFit="1"/>
      <protection locked="0"/>
    </xf>
    <xf numFmtId="0" fontId="5" fillId="0" borderId="11" xfId="1" applyFont="1" applyBorder="1" applyAlignment="1" applyProtection="1">
      <alignment horizontal="center" vertical="center" shrinkToFit="1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vertical="center" shrinkToFit="1"/>
    </xf>
    <xf numFmtId="0" fontId="9" fillId="0" borderId="0" xfId="1" applyFont="1" applyAlignment="1">
      <alignment vertical="center" wrapText="1"/>
    </xf>
    <xf numFmtId="0" fontId="1" fillId="0" borderId="0" xfId="1" applyFont="1" applyAlignment="1">
      <alignment horizontal="center" vertical="center"/>
    </xf>
    <xf numFmtId="0" fontId="6" fillId="0" borderId="0" xfId="1" applyFont="1" applyAlignment="1" applyProtection="1">
      <alignment vertical="center" wrapText="1"/>
      <protection locked="0"/>
    </xf>
    <xf numFmtId="0" fontId="1" fillId="0" borderId="0" xfId="1" applyFont="1" applyAlignment="1">
      <alignment vertical="center"/>
    </xf>
    <xf numFmtId="0" fontId="1" fillId="0" borderId="0" xfId="1" applyFont="1" applyAlignment="1" applyProtection="1">
      <alignment vertical="center" wrapText="1"/>
      <protection locked="0"/>
    </xf>
    <xf numFmtId="0" fontId="1" fillId="0" borderId="0" xfId="1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top" wrapText="1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center" vertical="center" shrinkToFit="1"/>
      <protection locked="0"/>
    </xf>
    <xf numFmtId="0" fontId="1" fillId="0" borderId="0" xfId="1" applyFont="1" applyAlignment="1">
      <alignment horizontal="center" vertical="center" shrinkToFit="1"/>
    </xf>
    <xf numFmtId="0" fontId="12" fillId="10" borderId="0" xfId="0" applyFont="1" applyFill="1" applyAlignment="1">
      <alignment vertical="center" shrinkToFit="1"/>
    </xf>
    <xf numFmtId="0" fontId="1" fillId="10" borderId="0" xfId="1" applyFont="1" applyFill="1"/>
    <xf numFmtId="0" fontId="1" fillId="0" borderId="0" xfId="1" applyFont="1" applyAlignment="1">
      <alignment horizontal="center" vertical="center" wrapText="1"/>
    </xf>
    <xf numFmtId="0" fontId="1" fillId="10" borderId="0" xfId="1" applyFont="1" applyFill="1" applyAlignment="1">
      <alignment vertical="center" wrapText="1"/>
    </xf>
    <xf numFmtId="0" fontId="14" fillId="0" borderId="0" xfId="0" applyFont="1" applyAlignment="1">
      <alignment horizontal="center" vertical="center" shrinkToFit="1"/>
    </xf>
    <xf numFmtId="0" fontId="8" fillId="0" borderId="0" xfId="0" applyFont="1" applyAlignment="1" applyProtection="1">
      <alignment horizontal="right" vertical="center" shrinkToFit="1"/>
      <protection locked="0"/>
    </xf>
    <xf numFmtId="0" fontId="5" fillId="0" borderId="0" xfId="1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7" fillId="0" borderId="0" xfId="1" applyFont="1" applyAlignment="1" applyProtection="1">
      <alignment horizontal="center" vertical="center" shrinkToFit="1"/>
      <protection locked="0"/>
    </xf>
    <xf numFmtId="0" fontId="7" fillId="0" borderId="0" xfId="1" applyFont="1" applyAlignment="1" applyProtection="1">
      <alignment vertical="center"/>
      <protection locked="0"/>
    </xf>
    <xf numFmtId="0" fontId="6" fillId="0" borderId="0" xfId="1" applyFont="1" applyAlignment="1">
      <alignment horizontal="left"/>
    </xf>
    <xf numFmtId="0" fontId="5" fillId="0" borderId="0" xfId="1" applyFont="1" applyProtection="1">
      <protection locked="0"/>
    </xf>
    <xf numFmtId="0" fontId="1" fillId="0" borderId="0" xfId="1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vertical="center" shrinkToFit="1"/>
      <protection locked="0"/>
    </xf>
    <xf numFmtId="0" fontId="1" fillId="0" borderId="0" xfId="1" applyFont="1" applyAlignment="1">
      <alignment horizontal="right" vertical="center" shrinkToFit="1"/>
    </xf>
    <xf numFmtId="0" fontId="6" fillId="0" borderId="0" xfId="1" applyFont="1" applyAlignment="1">
      <alignment vertical="center" shrinkToFit="1"/>
    </xf>
    <xf numFmtId="0" fontId="6" fillId="0" borderId="0" xfId="0" applyFont="1" applyAlignment="1" applyProtection="1">
      <alignment horizontal="center" vertical="center" shrinkToFit="1"/>
      <protection locked="0"/>
    </xf>
    <xf numFmtId="0" fontId="7" fillId="0" borderId="0" xfId="1" applyFont="1" applyAlignment="1" applyProtection="1">
      <alignment horizontal="center"/>
      <protection locked="0"/>
    </xf>
    <xf numFmtId="0" fontId="10" fillId="0" borderId="0" xfId="1" applyFont="1"/>
    <xf numFmtId="0" fontId="13" fillId="0" borderId="0" xfId="1" applyFont="1" applyAlignment="1">
      <alignment horizontal="center" vertical="center"/>
    </xf>
    <xf numFmtId="14" fontId="1" fillId="0" borderId="0" xfId="1" applyNumberFormat="1" applyFont="1"/>
    <xf numFmtId="0" fontId="1" fillId="9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1" applyFont="1" applyBorder="1" applyAlignment="1" applyProtection="1">
      <alignment horizontal="left" vertical="center" shrinkToFit="1"/>
      <protection locked="0"/>
    </xf>
    <xf numFmtId="0" fontId="18" fillId="0" borderId="7" xfId="1" applyFont="1" applyBorder="1" applyAlignment="1" applyProtection="1">
      <alignment vertical="center" shrinkToFit="1"/>
      <protection locked="0"/>
    </xf>
    <xf numFmtId="0" fontId="19" fillId="0" borderId="5" xfId="1" applyFont="1" applyBorder="1" applyAlignment="1" applyProtection="1">
      <alignment horizontal="left" vertical="center" shrinkToFit="1"/>
      <protection locked="0"/>
    </xf>
    <xf numFmtId="49" fontId="19" fillId="0" borderId="5" xfId="1" applyNumberFormat="1" applyFont="1" applyBorder="1" applyAlignment="1" applyProtection="1">
      <alignment horizontal="left" vertical="center" shrinkToFit="1"/>
      <protection locked="0"/>
    </xf>
    <xf numFmtId="0" fontId="20" fillId="0" borderId="3" xfId="1" applyFont="1" applyBorder="1" applyAlignment="1" applyProtection="1">
      <alignment horizontal="center" vertical="center"/>
      <protection locked="0"/>
    </xf>
    <xf numFmtId="0" fontId="20" fillId="0" borderId="3" xfId="1" applyFont="1" applyBorder="1" applyAlignment="1" applyProtection="1">
      <alignment horizontal="left" vertical="center"/>
      <protection locked="0"/>
    </xf>
    <xf numFmtId="0" fontId="18" fillId="0" borderId="2" xfId="1" applyFont="1" applyBorder="1" applyAlignment="1" applyProtection="1">
      <alignment horizontal="center" vertical="center" shrinkToFit="1"/>
      <protection locked="0"/>
    </xf>
    <xf numFmtId="49" fontId="20" fillId="0" borderId="3" xfId="1" applyNumberFormat="1" applyFont="1" applyBorder="1" applyAlignment="1" applyProtection="1">
      <alignment horizontal="left" vertical="center"/>
      <protection locked="0"/>
    </xf>
    <xf numFmtId="0" fontId="1" fillId="9" borderId="6" xfId="1" applyFont="1" applyFill="1" applyBorder="1" applyAlignment="1" applyProtection="1">
      <alignment horizontal="center" vertical="center" wrapText="1"/>
      <protection locked="0"/>
    </xf>
    <xf numFmtId="0" fontId="0" fillId="9" borderId="6" xfId="0" applyFill="1" applyBorder="1" applyAlignment="1" applyProtection="1">
      <alignment horizontal="center" vertical="center" wrapText="1"/>
      <protection locked="0"/>
    </xf>
    <xf numFmtId="0" fontId="18" fillId="0" borderId="10" xfId="1" applyFont="1" applyBorder="1" applyAlignment="1" applyProtection="1">
      <alignment horizontal="left" vertical="center" shrinkToFit="1"/>
      <protection locked="0"/>
    </xf>
  </cellXfs>
  <cellStyles count="6">
    <cellStyle name="標準" xfId="0" builtinId="0"/>
    <cellStyle name="標準 2" xfId="2" xr:uid="{00000000-0005-0000-0000-000033000000}"/>
    <cellStyle name="標準 2 2" xfId="3" xr:uid="{00000000-0005-0000-0000-000034000000}"/>
    <cellStyle name="標準 2 2 2" xfId="4" xr:uid="{00000000-0005-0000-0000-000035000000}"/>
    <cellStyle name="標準 3" xfId="5" xr:uid="{00000000-0005-0000-0000-000036000000}"/>
    <cellStyle name="標準_2010os-senshuken 2" xfId="1" xr:uid="{00000000-0005-0000-0000-00001F000000}"/>
  </cellStyles>
  <dxfs count="5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</xdr:colOff>
      <xdr:row>2</xdr:row>
      <xdr:rowOff>373380</xdr:rowOff>
    </xdr:from>
    <xdr:to>
      <xdr:col>3</xdr:col>
      <xdr:colOff>725805</xdr:colOff>
      <xdr:row>2</xdr:row>
      <xdr:rowOff>594360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169275" y="4105275"/>
          <a:ext cx="647700" cy="2209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クラス名</a:t>
          </a:r>
        </a:p>
      </xdr:txBody>
    </xdr:sp>
    <xdr:clientData/>
  </xdr:twoCellAnchor>
  <xdr:twoCellAnchor>
    <xdr:from>
      <xdr:col>4</xdr:col>
      <xdr:colOff>152400</xdr:colOff>
      <xdr:row>2</xdr:row>
      <xdr:rowOff>381000</xdr:rowOff>
    </xdr:from>
    <xdr:to>
      <xdr:col>4</xdr:col>
      <xdr:colOff>739140</xdr:colOff>
      <xdr:row>2</xdr:row>
      <xdr:rowOff>601980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022080" y="4112895"/>
          <a:ext cx="586740" cy="2209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種目名</a:t>
          </a:r>
        </a:p>
      </xdr:txBody>
    </xdr:sp>
    <xdr:clientData/>
  </xdr:twoCellAnchor>
  <xdr:twoCellAnchor>
    <xdr:from>
      <xdr:col>9</xdr:col>
      <xdr:colOff>0</xdr:colOff>
      <xdr:row>2</xdr:row>
      <xdr:rowOff>352424</xdr:rowOff>
    </xdr:from>
    <xdr:to>
      <xdr:col>9</xdr:col>
      <xdr:colOff>114300</xdr:colOff>
      <xdr:row>3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3609955" y="4083685"/>
          <a:ext cx="833755" cy="3816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>
              <a:latin typeface="BIZ UDゴシック" panose="020B0400000000000000" pitchFamily="49" charset="-128"/>
              <a:ea typeface="BIZ UDゴシック" panose="020B0400000000000000" pitchFamily="49" charset="-128"/>
            </a:rPr>
            <a:t>混成の得点は</a:t>
          </a:r>
          <a:endParaRPr kumimoji="1" lang="en-US" altLang="ja-JP" sz="7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700">
              <a:latin typeface="BIZ UDゴシック" panose="020B0400000000000000" pitchFamily="49" charset="-128"/>
              <a:ea typeface="BIZ UDゴシック" panose="020B0400000000000000" pitchFamily="49" charset="-128"/>
            </a:rPr>
            <a:t>こちらに入力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48"/>
  <sheetViews>
    <sheetView tabSelected="1" workbookViewId="0">
      <selection activeCell="J7" sqref="J7"/>
    </sheetView>
  </sheetViews>
  <sheetFormatPr defaultColWidth="8.90625" defaultRowHeight="13" x14ac:dyDescent="0.2"/>
  <cols>
    <col min="1" max="1" width="2.6328125" style="15" customWidth="1"/>
    <col min="2" max="3" width="7.7265625" style="15" customWidth="1"/>
    <col min="4" max="4" width="10.1796875" style="15" customWidth="1"/>
    <col min="5" max="5" width="10.90625" style="15" customWidth="1"/>
    <col min="6" max="6" width="17.1796875" style="54" customWidth="1"/>
    <col min="7" max="7" width="10.1796875" style="15" customWidth="1"/>
    <col min="8" max="8" width="11.6328125" style="15" customWidth="1"/>
    <col min="9" max="9" width="19.08984375" style="54" customWidth="1"/>
    <col min="10" max="10" width="8.26953125" style="15" customWidth="1"/>
    <col min="11" max="11" width="6.54296875" style="15" customWidth="1"/>
    <col min="12" max="12" width="1.26953125" style="15" customWidth="1"/>
    <col min="13" max="13" width="10.1796875" style="15" hidden="1" customWidth="1"/>
    <col min="14" max="14" width="10.90625" style="15" hidden="1" customWidth="1"/>
    <col min="15" max="20" width="1.6328125" style="54" hidden="1" customWidth="1"/>
    <col min="21" max="21" width="9.453125" style="15" hidden="1" customWidth="1"/>
    <col min="22" max="22" width="10.1796875" style="15" hidden="1" customWidth="1"/>
    <col min="23" max="23" width="11.6328125" style="15" hidden="1" customWidth="1"/>
    <col min="24" max="29" width="1.6328125" style="54" hidden="1" customWidth="1"/>
    <col min="30" max="30" width="9.453125" style="15" hidden="1" customWidth="1"/>
    <col min="31" max="31" width="5.6328125" style="15" hidden="1" customWidth="1"/>
    <col min="32" max="32" width="6.08984375" style="15" customWidth="1"/>
    <col min="33" max="33" width="2.453125" style="15" customWidth="1"/>
    <col min="34" max="34" width="1.90625" style="15" customWidth="1"/>
    <col min="35" max="35" width="5.7265625" style="55" customWidth="1"/>
    <col min="36" max="36" width="5.7265625" style="14" customWidth="1"/>
    <col min="37" max="38" width="5.7265625" style="56" customWidth="1"/>
    <col min="39" max="43" width="5.7265625" style="23" customWidth="1"/>
    <col min="44" max="52" width="5.7265625" style="14" customWidth="1"/>
    <col min="53" max="84" width="5.7265625" style="15" customWidth="1"/>
    <col min="85" max="16384" width="8.90625" style="15"/>
  </cols>
  <sheetData>
    <row r="1" spans="1:81" ht="25" x14ac:dyDescent="0.2">
      <c r="A1" s="57" t="s">
        <v>272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8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88"/>
      <c r="AF1" s="88"/>
      <c r="AG1" s="100"/>
      <c r="AH1" s="104"/>
      <c r="AI1" s="105"/>
      <c r="AJ1" s="106" t="s">
        <v>0</v>
      </c>
      <c r="AK1" s="107"/>
      <c r="AL1" s="107"/>
      <c r="AM1" s="108"/>
      <c r="AN1" s="108"/>
      <c r="AO1" s="108"/>
      <c r="AP1" s="108"/>
      <c r="AQ1" s="108"/>
      <c r="AR1" s="112"/>
      <c r="AS1" s="108" t="s">
        <v>1</v>
      </c>
      <c r="AT1" s="108" t="s">
        <v>2</v>
      </c>
      <c r="AU1" s="108">
        <v>1</v>
      </c>
      <c r="AV1" s="108">
        <v>2</v>
      </c>
      <c r="AW1" s="108" t="s">
        <v>3</v>
      </c>
      <c r="AX1" s="108" t="s">
        <v>4</v>
      </c>
      <c r="AY1" s="78" t="s">
        <v>5</v>
      </c>
      <c r="AZ1" s="117" t="s">
        <v>6</v>
      </c>
      <c r="BA1" s="117" t="s">
        <v>7</v>
      </c>
      <c r="BB1" s="117" t="s">
        <v>8</v>
      </c>
      <c r="BC1" s="114"/>
      <c r="BD1" s="108" t="s">
        <v>9</v>
      </c>
      <c r="BE1" s="108" t="s">
        <v>10</v>
      </c>
      <c r="BF1" s="108" t="s">
        <v>11</v>
      </c>
      <c r="BG1" s="108" t="s">
        <v>12</v>
      </c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</row>
    <row r="2" spans="1:81" ht="10.5" customHeight="1" x14ac:dyDescent="0.2">
      <c r="A2" s="59"/>
      <c r="B2" s="59"/>
      <c r="C2" s="59"/>
      <c r="D2" s="59"/>
      <c r="E2" s="59"/>
      <c r="F2" s="76"/>
      <c r="G2" s="59"/>
      <c r="H2" s="59"/>
      <c r="I2" s="76"/>
      <c r="J2" s="59"/>
      <c r="K2" s="59"/>
      <c r="L2" s="59"/>
      <c r="N2" s="59"/>
      <c r="O2" s="76"/>
      <c r="P2" s="76"/>
      <c r="Q2" s="76"/>
      <c r="R2" s="76"/>
      <c r="S2" s="76"/>
      <c r="T2" s="76"/>
      <c r="U2" s="59"/>
      <c r="V2" s="59"/>
      <c r="W2" s="59"/>
      <c r="X2" s="76"/>
      <c r="Y2" s="76"/>
      <c r="Z2" s="76"/>
      <c r="AA2" s="76"/>
      <c r="AB2" s="76"/>
      <c r="AC2" s="76"/>
      <c r="AD2" s="59"/>
      <c r="AG2" s="101"/>
      <c r="AI2" s="109" t="s">
        <v>13</v>
      </c>
      <c r="AJ2" s="110" t="s">
        <v>14</v>
      </c>
      <c r="AK2" s="110" t="s">
        <v>15</v>
      </c>
      <c r="AL2" s="110" t="s">
        <v>16</v>
      </c>
      <c r="AM2" s="110" t="s">
        <v>17</v>
      </c>
      <c r="AN2" s="110" t="s">
        <v>18</v>
      </c>
      <c r="AO2" s="110" t="s">
        <v>19</v>
      </c>
      <c r="AP2" s="110" t="s">
        <v>20</v>
      </c>
      <c r="AQ2" s="110" t="s">
        <v>21</v>
      </c>
      <c r="AR2" s="110" t="s">
        <v>22</v>
      </c>
      <c r="AS2" s="110" t="s">
        <v>23</v>
      </c>
      <c r="AT2" s="110" t="s">
        <v>24</v>
      </c>
      <c r="AU2" s="110" t="s">
        <v>25</v>
      </c>
      <c r="AV2" s="110"/>
      <c r="AW2" s="112" t="s">
        <v>26</v>
      </c>
      <c r="AX2" s="112" t="s">
        <v>27</v>
      </c>
      <c r="AY2" s="118">
        <v>2</v>
      </c>
      <c r="AZ2" s="118">
        <v>3</v>
      </c>
      <c r="BA2" s="118">
        <v>4</v>
      </c>
      <c r="BB2" s="61">
        <v>1</v>
      </c>
      <c r="BC2" s="60"/>
      <c r="BD2" s="60"/>
      <c r="BE2" s="60"/>
      <c r="BF2" s="60"/>
      <c r="BG2" s="60"/>
      <c r="BH2" s="120"/>
      <c r="BI2" s="120"/>
      <c r="BT2" s="121"/>
    </row>
    <row r="3" spans="1:81" ht="48" customHeight="1" x14ac:dyDescent="0.2">
      <c r="A3" s="64"/>
      <c r="B3" s="131" t="s">
        <v>41</v>
      </c>
      <c r="C3" s="131"/>
      <c r="D3" s="131" t="s">
        <v>43</v>
      </c>
      <c r="E3" s="132"/>
      <c r="F3" s="122" t="s">
        <v>273</v>
      </c>
      <c r="G3" s="131" t="s">
        <v>44</v>
      </c>
      <c r="H3" s="132"/>
      <c r="I3" s="122" t="s">
        <v>273</v>
      </c>
      <c r="J3" s="66" t="s">
        <v>45</v>
      </c>
      <c r="K3" s="77" t="s">
        <v>46</v>
      </c>
      <c r="L3" s="93"/>
      <c r="M3" s="94"/>
      <c r="N3" s="95"/>
      <c r="O3" s="96"/>
      <c r="P3" s="96"/>
      <c r="Q3" s="96"/>
      <c r="R3" s="96"/>
      <c r="S3" s="96"/>
      <c r="T3" s="96"/>
      <c r="U3" s="96"/>
      <c r="V3" s="94"/>
      <c r="W3" s="95"/>
      <c r="X3" s="96"/>
      <c r="Y3" s="96"/>
      <c r="Z3" s="96"/>
      <c r="AA3" s="96"/>
      <c r="AB3" s="96"/>
      <c r="AC3" s="96"/>
      <c r="AD3" s="96"/>
      <c r="AE3" s="102"/>
      <c r="AF3" s="89"/>
      <c r="AG3" s="103"/>
      <c r="AH3" s="102"/>
      <c r="AI3" s="111" t="s">
        <v>47</v>
      </c>
      <c r="AK3" s="30"/>
      <c r="AL3" s="22"/>
      <c r="AM3" s="22"/>
      <c r="AN3" s="22"/>
      <c r="AO3" s="22"/>
      <c r="AP3" s="22"/>
      <c r="AQ3" s="22"/>
      <c r="AY3" s="119"/>
      <c r="AZ3" s="23"/>
      <c r="BA3" s="39"/>
      <c r="BB3" s="39"/>
      <c r="BC3" s="39"/>
      <c r="BD3" s="39"/>
      <c r="BE3" s="39"/>
      <c r="BF3" s="39"/>
      <c r="BG3" s="39"/>
      <c r="BH3" s="35"/>
      <c r="BI3" s="39"/>
      <c r="BJ3" s="35"/>
      <c r="BK3" s="39"/>
      <c r="BL3" s="35"/>
      <c r="BM3" s="39"/>
      <c r="BN3" s="35"/>
      <c r="BO3" s="39"/>
      <c r="BP3" s="35"/>
      <c r="BQ3" s="39"/>
      <c r="BR3" s="35"/>
      <c r="BS3" s="39"/>
      <c r="BT3" s="35"/>
      <c r="BU3" s="39"/>
      <c r="BV3" s="35"/>
      <c r="BW3" s="39"/>
      <c r="BX3" s="35"/>
      <c r="BY3" s="39"/>
      <c r="BZ3" s="35"/>
      <c r="CA3" s="39"/>
    </row>
    <row r="4" spans="1:81" ht="19.5" customHeight="1" x14ac:dyDescent="0.2">
      <c r="A4" s="67">
        <v>1</v>
      </c>
      <c r="B4" s="68" t="s">
        <v>50</v>
      </c>
      <c r="C4" s="69" t="s">
        <v>51</v>
      </c>
      <c r="D4" s="80" t="s">
        <v>28</v>
      </c>
      <c r="E4" s="81" t="s">
        <v>49</v>
      </c>
      <c r="F4" s="125">
        <v>15.34</v>
      </c>
      <c r="G4" s="85" t="s">
        <v>52</v>
      </c>
      <c r="H4" s="81" t="s">
        <v>53</v>
      </c>
      <c r="I4" s="125" t="s">
        <v>280</v>
      </c>
      <c r="J4" s="128"/>
      <c r="K4" s="97" t="str">
        <f>IF(J4="","-","")</f>
        <v>-</v>
      </c>
      <c r="L4" s="62"/>
      <c r="M4" s="98"/>
      <c r="N4" s="65"/>
      <c r="O4" s="79"/>
      <c r="P4" s="79"/>
      <c r="Q4" s="79"/>
      <c r="R4" s="79"/>
      <c r="S4" s="79"/>
      <c r="T4" s="79"/>
      <c r="U4" s="24"/>
      <c r="V4" s="98"/>
      <c r="W4" s="65"/>
      <c r="X4" s="79"/>
      <c r="Y4" s="79"/>
      <c r="Z4" s="79"/>
      <c r="AA4" s="79"/>
      <c r="AB4" s="79"/>
      <c r="AC4" s="79"/>
      <c r="AD4" s="24"/>
      <c r="AE4" s="62"/>
      <c r="AF4" s="62"/>
      <c r="AG4" s="74"/>
      <c r="AH4" s="62"/>
      <c r="AI4" s="99" t="e">
        <f>IF(#REF!=1,#REF!&amp;#REF!&amp;#REF!,#REF!&amp;#REF!)</f>
        <v>#REF!</v>
      </c>
      <c r="AJ4" s="48" t="str">
        <f>IFERROR(VLOOKUP($AI4,クラス・種目リスト!$A$29:$E$44,3,FALSE),"-")</f>
        <v>-</v>
      </c>
      <c r="AK4" s="48" t="str">
        <f>IFERROR(VLOOKUP($AI4,クラス・種目リスト!$A$29:$E$44,4,FALSE),"-")</f>
        <v>-</v>
      </c>
      <c r="AL4" s="48" t="str">
        <f>IFERROR(VLOOKUP($AI4,クラス・種目リスト!$A$29:$E$44,5,FALSE),"-")</f>
        <v>-</v>
      </c>
      <c r="AN4" s="40" t="str">
        <f>IFERROR(VLOOKUP($D4,クラス・種目リスト!$A$2:$V$20,3,FALSE),"-")</f>
        <v>100m</v>
      </c>
      <c r="AO4" s="40" t="str">
        <f>IFERROR(VLOOKUP($D4,クラス・種目リスト!$A$2:$V$20,4,FALSE),"-")</f>
        <v>-</v>
      </c>
      <c r="AP4" s="40" t="str">
        <f>IFERROR(VLOOKUP($D4,クラス・種目リスト!$A$2:$V$20,5,FALSE),"-")</f>
        <v>-</v>
      </c>
      <c r="AQ4" s="40" t="str">
        <f>IFERROR(VLOOKUP($D4,クラス・種目リスト!$A$2:$V$20,6,FALSE),"-")</f>
        <v>-</v>
      </c>
      <c r="AR4" s="40" t="str">
        <f>IFERROR(VLOOKUP($D4,クラス・種目リスト!$A$2:$V$20,7,FALSE),"-")</f>
        <v>-</v>
      </c>
      <c r="AS4" s="40" t="str">
        <f>IFERROR(VLOOKUP($D4,クラス・種目リスト!$A$2:$V$20,8,FALSE),"-")</f>
        <v>-</v>
      </c>
      <c r="AT4" s="40" t="str">
        <f>IFERROR(VLOOKUP($D4,クラス・種目リスト!$A$2:$V$20,9,FALSE),"-")</f>
        <v>-</v>
      </c>
      <c r="AU4" s="40" t="str">
        <f>IFERROR(VLOOKUP($D4,クラス・種目リスト!$A$2:$V$20,10,FALSE),"-")</f>
        <v>-</v>
      </c>
      <c r="AV4" s="40" t="str">
        <f>IFERROR(VLOOKUP($D4,クラス・種目リスト!$A$2:$V$20,11,FALSE),"-")</f>
        <v>-</v>
      </c>
      <c r="AW4" s="40" t="str">
        <f>IFERROR(VLOOKUP($D4,クラス・種目リスト!$A$2:$V$20,12,FALSE),"-")</f>
        <v>-</v>
      </c>
      <c r="AX4" s="40" t="str">
        <f>IFERROR(VLOOKUP($D4,クラス・種目リスト!$A$2:$V$20,13,FALSE),"-")</f>
        <v>-</v>
      </c>
      <c r="AY4" s="40" t="str">
        <f>IFERROR(VLOOKUP($D4,クラス・種目リスト!$A$2:$V$20,14,FALSE),"-")</f>
        <v>-</v>
      </c>
      <c r="AZ4" s="40" t="str">
        <f>IFERROR(VLOOKUP($D4,クラス・種目リスト!$A$2:$V$20,15,FALSE),"-")</f>
        <v>-</v>
      </c>
      <c r="BA4" s="40" t="str">
        <f>IFERROR(VLOOKUP($D4,クラス・種目リスト!$A$2:$V$20,16,FALSE),"-")</f>
        <v>-</v>
      </c>
      <c r="BB4" s="40" t="str">
        <f>IFERROR(VLOOKUP($D4,クラス・種目リスト!$A$2:$V$20,17,FALSE),"-")</f>
        <v>-</v>
      </c>
      <c r="BC4" s="40" t="str">
        <f>IFERROR(VLOOKUP($D4,クラス・種目リスト!$A$2:$V$20,18,FALSE),"-")</f>
        <v>-</v>
      </c>
      <c r="BD4" s="40" t="str">
        <f>IFERROR(VLOOKUP($D4,クラス・種目リスト!$A$2:$V$20,19,FALSE),"-")</f>
        <v>-</v>
      </c>
      <c r="BE4" s="40" t="str">
        <f>IFERROR(VLOOKUP($D4,クラス・種目リスト!$A$2:$V$20,20,FALSE),"-")</f>
        <v>-</v>
      </c>
      <c r="BF4" s="40" t="str">
        <f>IFERROR(VLOOKUP($D4,クラス・種目リスト!$A$2:$V$20,21,FALSE),"-")</f>
        <v>-</v>
      </c>
      <c r="BG4" s="40" t="str">
        <f>IFERROR(VLOOKUP($D4,クラス・種目リスト!$A$2:$V$20,22,FALSE),"-")</f>
        <v>-</v>
      </c>
      <c r="BH4" s="40" t="str">
        <f>IFERROR(VLOOKUP($G4,クラス・種目リスト!$A$2:$V$20,3,FALSE),"-")</f>
        <v>1500m</v>
      </c>
      <c r="BI4" s="40" t="str">
        <f>IFERROR(VLOOKUP($G4,クラス・種目リスト!$A$2:$V$20,4,FALSE),"-")</f>
        <v>80mH</v>
      </c>
      <c r="BJ4" s="40" t="str">
        <f>IFERROR(VLOOKUP($G4,クラス・種目リスト!$A$2:$V$20,5,FALSE),"-")</f>
        <v>走高跳</v>
      </c>
      <c r="BK4" s="40" t="str">
        <f>IFERROR(VLOOKUP($G4,クラス・種目リスト!$A$2:$V$20,6,FALSE),"-")</f>
        <v>走幅跳</v>
      </c>
      <c r="BL4" s="40" t="str">
        <f>IFERROR(VLOOKUP($G4,クラス・種目リスト!$A$2:$V$20,7,FALSE),"-")</f>
        <v>ｼﾞｬﾍﾞﾘｯｸﾎﾞｰﾙ投</v>
      </c>
      <c r="BM4" s="40" t="str">
        <f>IFERROR(VLOOKUP($G4,クラス・種目リスト!$A$2:$V$20,8,FALSE),"-")</f>
        <v>ｺﾝﾊﾞｲﾝﾄﾞA</v>
      </c>
      <c r="BN4" s="40" t="str">
        <f>IFERROR(VLOOKUP($G4,クラス・種目リスト!$A$2:$V$20,9,FALSE),"-")</f>
        <v>ｺﾝﾊﾞｲﾝﾄﾞB</v>
      </c>
      <c r="BO4" s="40" t="str">
        <f>IFERROR(VLOOKUP($G4,クラス・種目リスト!$A$2:$V$20,10,FALSE),"-")</f>
        <v>-</v>
      </c>
      <c r="BP4" s="40" t="str">
        <f>IFERROR(VLOOKUP($G4,クラス・種目リスト!$A$2:$V$20,11,FALSE),"-")</f>
        <v>-</v>
      </c>
      <c r="BQ4" s="40" t="str">
        <f>IFERROR(VLOOKUP($G4,クラス・種目リスト!$A$2:$V$20,12,FALSE),"-")</f>
        <v>-</v>
      </c>
      <c r="BR4" s="40" t="str">
        <f>IFERROR(VLOOKUP($G4,クラス・種目リスト!$A$2:$V$20,13,FALSE),"-")</f>
        <v>-</v>
      </c>
      <c r="BS4" s="40" t="str">
        <f>IFERROR(VLOOKUP($G4,クラス・種目リスト!$A$2:$V$20,14,FALSE),"-")</f>
        <v>-</v>
      </c>
      <c r="BT4" s="40" t="str">
        <f>IFERROR(VLOOKUP($G4,クラス・種目リスト!$A$2:$V$20,15,FALSE),"-")</f>
        <v>-</v>
      </c>
      <c r="BU4" s="40" t="str">
        <f>IFERROR(VLOOKUP($G4,クラス・種目リスト!$A$2:$V$20,16,FALSE),"-")</f>
        <v>-</v>
      </c>
      <c r="BV4" s="40" t="str">
        <f>IFERROR(VLOOKUP($G4,クラス・種目リスト!$A$2:$V$20,17,FALSE),"-")</f>
        <v>-</v>
      </c>
      <c r="BW4" s="40" t="str">
        <f>IFERROR(VLOOKUP($G4,クラス・種目リスト!$A$2:$V$20,18,FALSE),"-")</f>
        <v>-</v>
      </c>
      <c r="BX4" s="40" t="str">
        <f>IFERROR(VLOOKUP($G4,クラス・種目リスト!$A$2:$V$20,19,FALSE),"-")</f>
        <v>-</v>
      </c>
      <c r="BY4" s="40" t="str">
        <f>IFERROR(VLOOKUP($G4,クラス・種目リスト!$A$2:$V$20,20,FALSE),"-")</f>
        <v>-</v>
      </c>
      <c r="BZ4" s="40" t="str">
        <f>IFERROR(VLOOKUP($G4,クラス・種目リスト!$A$2:$V$20,21,FALSE),"-")</f>
        <v>-</v>
      </c>
      <c r="CA4" s="40" t="str">
        <f>IFERROR(VLOOKUP($G4,クラス・種目リスト!$A$2:$V$20,22,FALSE),"-")</f>
        <v>-</v>
      </c>
      <c r="CC4" s="15">
        <f ca="1">IF(INDIRECT("O19")="-",0,COUNTA(INDIRECT("O19")))+IF(INDIRECT("X19")="-",0,COUNTA(INDIRECT("X19")))+IF(INDIRECT("AK19")="-",0,COUNTA(INDIRECT("AK19")))+IF(INDIRECT("AT19")="-",0,COUNTA(INDIRECT("AT19")))</f>
        <v>0</v>
      </c>
    </row>
    <row r="5" spans="1:81" ht="19.5" customHeight="1" x14ac:dyDescent="0.2">
      <c r="A5" s="70">
        <v>2</v>
      </c>
      <c r="B5" s="71" t="s">
        <v>54</v>
      </c>
      <c r="C5" s="72" t="s">
        <v>55</v>
      </c>
      <c r="D5" s="80" t="s">
        <v>28</v>
      </c>
      <c r="E5" s="83" t="s">
        <v>49</v>
      </c>
      <c r="F5" s="125" t="s">
        <v>278</v>
      </c>
      <c r="G5" s="86"/>
      <c r="H5" s="81"/>
      <c r="I5" s="125"/>
      <c r="J5" s="128"/>
      <c r="K5" s="97" t="str">
        <f t="shared" ref="K5:K47" si="0">IF(J5="","-","")</f>
        <v>-</v>
      </c>
      <c r="L5" s="62"/>
      <c r="M5" s="98"/>
      <c r="N5" s="65"/>
      <c r="O5" s="79"/>
      <c r="P5" s="79"/>
      <c r="Q5" s="79"/>
      <c r="R5" s="79"/>
      <c r="S5" s="79"/>
      <c r="T5" s="79"/>
      <c r="U5" s="24"/>
      <c r="V5" s="98"/>
      <c r="W5" s="65"/>
      <c r="X5" s="79"/>
      <c r="Y5" s="79"/>
      <c r="Z5" s="79"/>
      <c r="AA5" s="79"/>
      <c r="AB5" s="79"/>
      <c r="AC5" s="79"/>
      <c r="AD5" s="24"/>
      <c r="AE5" s="62"/>
      <c r="AF5" s="62"/>
      <c r="AG5" s="74"/>
      <c r="AH5" s="62"/>
      <c r="AI5" s="99" t="e">
        <f>IF(#REF!=1,#REF!&amp;#REF!&amp;#REF!,#REF!&amp;#REF!)</f>
        <v>#REF!</v>
      </c>
      <c r="AJ5" s="48" t="str">
        <f>IFERROR(VLOOKUP($AI5,クラス・種目リスト!$A$29:$E$44,3,FALSE),"-")</f>
        <v>-</v>
      </c>
      <c r="AK5" s="48" t="str">
        <f>IFERROR(VLOOKUP($AI5,クラス・種目リスト!$A$29:$E$44,4,FALSE),"-")</f>
        <v>-</v>
      </c>
      <c r="AL5" s="48" t="str">
        <f>IFERROR(VLOOKUP($AI5,クラス・種目リスト!$A$29:$E$44,5,FALSE),"-")</f>
        <v>-</v>
      </c>
      <c r="AM5" s="48"/>
      <c r="AN5" s="40" t="str">
        <f>IFERROR(VLOOKUP($D5,クラス・種目リスト!$A$2:$V$20,3,FALSE),"-")</f>
        <v>100m</v>
      </c>
      <c r="AO5" s="40" t="str">
        <f>IFERROR(VLOOKUP($D5,クラス・種目リスト!$A$2:$V$20,4,FALSE),"-")</f>
        <v>-</v>
      </c>
      <c r="AP5" s="40" t="str">
        <f>IFERROR(VLOOKUP($D5,クラス・種目リスト!$A$2:$V$20,5,FALSE),"-")</f>
        <v>-</v>
      </c>
      <c r="AQ5" s="40" t="str">
        <f>IFERROR(VLOOKUP($D5,クラス・種目リスト!$A$2:$V$20,6,FALSE),"-")</f>
        <v>-</v>
      </c>
      <c r="AR5" s="40" t="str">
        <f>IFERROR(VLOOKUP($D5,クラス・種目リスト!$A$2:$V$20,7,FALSE),"-")</f>
        <v>-</v>
      </c>
      <c r="AS5" s="40" t="str">
        <f>IFERROR(VLOOKUP($D5,クラス・種目リスト!$A$2:$V$20,8,FALSE),"-")</f>
        <v>-</v>
      </c>
      <c r="AT5" s="40" t="str">
        <f>IFERROR(VLOOKUP($D5,クラス・種目リスト!$A$2:$V$20,9,FALSE),"-")</f>
        <v>-</v>
      </c>
      <c r="AU5" s="40" t="str">
        <f>IFERROR(VLOOKUP($D5,クラス・種目リスト!$A$2:$V$20,10,FALSE),"-")</f>
        <v>-</v>
      </c>
      <c r="AV5" s="40" t="str">
        <f>IFERROR(VLOOKUP($D5,クラス・種目リスト!$A$2:$V$20,11,FALSE),"-")</f>
        <v>-</v>
      </c>
      <c r="AW5" s="40" t="str">
        <f>IFERROR(VLOOKUP($D5,クラス・種目リスト!$A$2:$V$20,12,FALSE),"-")</f>
        <v>-</v>
      </c>
      <c r="AX5" s="40" t="str">
        <f>IFERROR(VLOOKUP($D5,クラス・種目リスト!$A$2:$V$20,13,FALSE),"-")</f>
        <v>-</v>
      </c>
      <c r="AY5" s="40" t="str">
        <f>IFERROR(VLOOKUP($D5,クラス・種目リスト!$A$2:$V$20,14,FALSE),"-")</f>
        <v>-</v>
      </c>
      <c r="AZ5" s="40" t="str">
        <f>IFERROR(VLOOKUP($D5,クラス・種目リスト!$A$2:$V$20,15,FALSE),"-")</f>
        <v>-</v>
      </c>
      <c r="BA5" s="40" t="str">
        <f>IFERROR(VLOOKUP($D5,クラス・種目リスト!$A$2:$V$20,16,FALSE),"-")</f>
        <v>-</v>
      </c>
      <c r="BB5" s="40" t="str">
        <f>IFERROR(VLOOKUP($D5,クラス・種目リスト!$A$2:$V$20,17,FALSE),"-")</f>
        <v>-</v>
      </c>
      <c r="BC5" s="40" t="str">
        <f>IFERROR(VLOOKUP($D5,クラス・種目リスト!$A$2:$V$20,18,FALSE),"-")</f>
        <v>-</v>
      </c>
      <c r="BD5" s="40" t="str">
        <f>IFERROR(VLOOKUP($D5,クラス・種目リスト!$A$2:$V$20,19,FALSE),"-")</f>
        <v>-</v>
      </c>
      <c r="BE5" s="40" t="str">
        <f>IFERROR(VLOOKUP($D5,クラス・種目リスト!$A$2:$V$20,20,FALSE),"-")</f>
        <v>-</v>
      </c>
      <c r="BF5" s="40" t="str">
        <f>IFERROR(VLOOKUP($D5,クラス・種目リスト!$A$2:$V$20,21,FALSE),"-")</f>
        <v>-</v>
      </c>
      <c r="BG5" s="40" t="str">
        <f>IFERROR(VLOOKUP($D5,クラス・種目リスト!$A$2:$V$20,22,FALSE),"-")</f>
        <v>-</v>
      </c>
      <c r="BH5" s="40" t="str">
        <f>IFERROR(VLOOKUP($G5,クラス・種目リスト!$A$2:$V$20,3,FALSE),"-")</f>
        <v>-</v>
      </c>
      <c r="BI5" s="40" t="str">
        <f>IFERROR(VLOOKUP($G5,クラス・種目リスト!$A$2:$V$20,4,FALSE),"-")</f>
        <v>-</v>
      </c>
      <c r="BJ5" s="40" t="str">
        <f>IFERROR(VLOOKUP($G5,クラス・種目リスト!$A$2:$V$20,5,FALSE),"-")</f>
        <v>-</v>
      </c>
      <c r="BK5" s="40" t="str">
        <f>IFERROR(VLOOKUP($G5,クラス・種目リスト!$A$2:$V$20,6,FALSE),"-")</f>
        <v>-</v>
      </c>
      <c r="BL5" s="40" t="str">
        <f>IFERROR(VLOOKUP($G5,クラス・種目リスト!$A$2:$V$20,7,FALSE),"-")</f>
        <v>-</v>
      </c>
      <c r="BM5" s="40" t="str">
        <f>IFERROR(VLOOKUP($G5,クラス・種目リスト!$A$2:$V$20,8,FALSE),"-")</f>
        <v>-</v>
      </c>
      <c r="BN5" s="40" t="str">
        <f>IFERROR(VLOOKUP($G5,クラス・種目リスト!$A$2:$V$20,9,FALSE),"-")</f>
        <v>-</v>
      </c>
      <c r="BO5" s="40" t="str">
        <f>IFERROR(VLOOKUP($G5,クラス・種目リスト!$A$2:$V$20,10,FALSE),"-")</f>
        <v>-</v>
      </c>
      <c r="BP5" s="40" t="str">
        <f>IFERROR(VLOOKUP($G5,クラス・種目リスト!$A$2:$V$20,11,FALSE),"-")</f>
        <v>-</v>
      </c>
      <c r="BQ5" s="40" t="str">
        <f>IFERROR(VLOOKUP($G5,クラス・種目リスト!$A$2:$V$20,12,FALSE),"-")</f>
        <v>-</v>
      </c>
      <c r="BR5" s="40" t="str">
        <f>IFERROR(VLOOKUP($G5,クラス・種目リスト!$A$2:$V$20,13,FALSE),"-")</f>
        <v>-</v>
      </c>
      <c r="BS5" s="40" t="str">
        <f>IFERROR(VLOOKUP($G5,クラス・種目リスト!$A$2:$V$20,14,FALSE),"-")</f>
        <v>-</v>
      </c>
      <c r="BT5" s="40" t="str">
        <f>IFERROR(VLOOKUP($G5,クラス・種目リスト!$A$2:$V$20,15,FALSE),"-")</f>
        <v>-</v>
      </c>
      <c r="BU5" s="40" t="str">
        <f>IFERROR(VLOOKUP($G5,クラス・種目リスト!$A$2:$V$20,16,FALSE),"-")</f>
        <v>-</v>
      </c>
      <c r="BV5" s="40" t="str">
        <f>IFERROR(VLOOKUP($G5,クラス・種目リスト!$A$2:$V$20,17,FALSE),"-")</f>
        <v>-</v>
      </c>
      <c r="BW5" s="40" t="str">
        <f>IFERROR(VLOOKUP($G5,クラス・種目リスト!$A$2:$V$20,18,FALSE),"-")</f>
        <v>-</v>
      </c>
      <c r="BX5" s="40" t="str">
        <f>IFERROR(VLOOKUP($G5,クラス・種目リスト!$A$2:$V$20,19,FALSE),"-")</f>
        <v>-</v>
      </c>
      <c r="BY5" s="40" t="str">
        <f>IFERROR(VLOOKUP($G5,クラス・種目リスト!$A$2:$V$20,20,FALSE),"-")</f>
        <v>-</v>
      </c>
      <c r="BZ5" s="40" t="str">
        <f>IFERROR(VLOOKUP($G5,クラス・種目リスト!$A$2:$V$20,21,FALSE),"-")</f>
        <v>-</v>
      </c>
      <c r="CA5" s="40" t="str">
        <f>IFERROR(VLOOKUP($G5,クラス・種目リスト!$A$2:$V$20,22,FALSE),"-")</f>
        <v>-</v>
      </c>
      <c r="CC5" s="15">
        <f ca="1">IF(INDIRECT("O20")="-",0,COUNTA(INDIRECT("O20")))+IF(INDIRECT("X20")="-",0,COUNTA(INDIRECT("X20")))+IF(INDIRECT("AK20")="-",0,COUNTA(INDIRECT("AK20")))+IF(INDIRECT("AT20")="-",0,COUNTA(INDIRECT("AT20")))</f>
        <v>0</v>
      </c>
    </row>
    <row r="6" spans="1:81" ht="19.5" customHeight="1" x14ac:dyDescent="0.2">
      <c r="A6" s="70">
        <v>3</v>
      </c>
      <c r="B6" s="71" t="s">
        <v>56</v>
      </c>
      <c r="C6" s="72" t="s">
        <v>57</v>
      </c>
      <c r="D6" s="80" t="s">
        <v>28</v>
      </c>
      <c r="E6" s="83" t="s">
        <v>49</v>
      </c>
      <c r="F6" s="126" t="s">
        <v>279</v>
      </c>
      <c r="G6" s="86"/>
      <c r="H6" s="81"/>
      <c r="I6" s="125"/>
      <c r="J6" s="128"/>
      <c r="K6" s="97" t="str">
        <f t="shared" si="0"/>
        <v>-</v>
      </c>
      <c r="L6" s="62"/>
      <c r="M6" s="98"/>
      <c r="N6" s="65"/>
      <c r="O6" s="79"/>
      <c r="P6" s="79"/>
      <c r="Q6" s="79"/>
      <c r="R6" s="79"/>
      <c r="S6" s="79"/>
      <c r="T6" s="79"/>
      <c r="U6" s="24"/>
      <c r="V6" s="98"/>
      <c r="W6" s="65"/>
      <c r="X6" s="79"/>
      <c r="Y6" s="79"/>
      <c r="Z6" s="79"/>
      <c r="AA6" s="79"/>
      <c r="AB6" s="79"/>
      <c r="AC6" s="79"/>
      <c r="AD6" s="24"/>
      <c r="AE6" s="62"/>
      <c r="AF6" s="62"/>
      <c r="AG6" s="74"/>
      <c r="AH6" s="62"/>
      <c r="AI6" s="99" t="e">
        <f>IF(#REF!=1,#REF!&amp;#REF!&amp;#REF!,#REF!&amp;#REF!)</f>
        <v>#REF!</v>
      </c>
      <c r="AJ6" s="48" t="str">
        <f>IFERROR(VLOOKUP($AI6,クラス・種目リスト!$A$29:$E$44,3,FALSE),"-")</f>
        <v>-</v>
      </c>
      <c r="AK6" s="48" t="str">
        <f>IFERROR(VLOOKUP($AI6,クラス・種目リスト!$A$29:$E$44,4,FALSE),"-")</f>
        <v>-</v>
      </c>
      <c r="AL6" s="48" t="str">
        <f>IFERROR(VLOOKUP($AI6,クラス・種目リスト!$A$29:$E$44,5,FALSE),"-")</f>
        <v>-</v>
      </c>
      <c r="AM6" s="112"/>
      <c r="AN6" s="40" t="str">
        <f>IFERROR(VLOOKUP($D6,クラス・種目リスト!$A$2:$V$20,3,FALSE),"-")</f>
        <v>100m</v>
      </c>
      <c r="AO6" s="40" t="str">
        <f>IFERROR(VLOOKUP($D6,クラス・種目リスト!$A$2:$V$20,4,FALSE),"-")</f>
        <v>-</v>
      </c>
      <c r="AP6" s="40" t="str">
        <f>IFERROR(VLOOKUP($D6,クラス・種目リスト!$A$2:$V$20,5,FALSE),"-")</f>
        <v>-</v>
      </c>
      <c r="AQ6" s="40" t="str">
        <f>IFERROR(VLOOKUP($D6,クラス・種目リスト!$A$2:$V$20,6,FALSE),"-")</f>
        <v>-</v>
      </c>
      <c r="AR6" s="40" t="str">
        <f>IFERROR(VLOOKUP($D6,クラス・種目リスト!$A$2:$V$20,7,FALSE),"-")</f>
        <v>-</v>
      </c>
      <c r="AS6" s="40" t="str">
        <f>IFERROR(VLOOKUP($D6,クラス・種目リスト!$A$2:$V$20,8,FALSE),"-")</f>
        <v>-</v>
      </c>
      <c r="AT6" s="40" t="str">
        <f>IFERROR(VLOOKUP($D6,クラス・種目リスト!$A$2:$V$20,9,FALSE),"-")</f>
        <v>-</v>
      </c>
      <c r="AU6" s="40" t="str">
        <f>IFERROR(VLOOKUP($D6,クラス・種目リスト!$A$2:$V$20,10,FALSE),"-")</f>
        <v>-</v>
      </c>
      <c r="AV6" s="40" t="str">
        <f>IFERROR(VLOOKUP($D6,クラス・種目リスト!$A$2:$V$20,11,FALSE),"-")</f>
        <v>-</v>
      </c>
      <c r="AW6" s="40" t="str">
        <f>IFERROR(VLOOKUP($D6,クラス・種目リスト!$A$2:$V$20,12,FALSE),"-")</f>
        <v>-</v>
      </c>
      <c r="AX6" s="40" t="str">
        <f>IFERROR(VLOOKUP($D6,クラス・種目リスト!$A$2:$V$20,13,FALSE),"-")</f>
        <v>-</v>
      </c>
      <c r="AY6" s="40" t="str">
        <f>IFERROR(VLOOKUP($D6,クラス・種目リスト!$A$2:$V$20,14,FALSE),"-")</f>
        <v>-</v>
      </c>
      <c r="AZ6" s="40" t="str">
        <f>IFERROR(VLOOKUP($D6,クラス・種目リスト!$A$2:$V$20,15,FALSE),"-")</f>
        <v>-</v>
      </c>
      <c r="BA6" s="40" t="str">
        <f>IFERROR(VLOOKUP($D6,クラス・種目リスト!$A$2:$V$20,16,FALSE),"-")</f>
        <v>-</v>
      </c>
      <c r="BB6" s="40" t="str">
        <f>IFERROR(VLOOKUP($D6,クラス・種目リスト!$A$2:$V$20,17,FALSE),"-")</f>
        <v>-</v>
      </c>
      <c r="BC6" s="40" t="str">
        <f>IFERROR(VLOOKUP($D6,クラス・種目リスト!$A$2:$V$20,18,FALSE),"-")</f>
        <v>-</v>
      </c>
      <c r="BD6" s="40" t="str">
        <f>IFERROR(VLOOKUP($D6,クラス・種目リスト!$A$2:$V$20,19,FALSE),"-")</f>
        <v>-</v>
      </c>
      <c r="BE6" s="40" t="str">
        <f>IFERROR(VLOOKUP($D6,クラス・種目リスト!$A$2:$V$20,20,FALSE),"-")</f>
        <v>-</v>
      </c>
      <c r="BF6" s="40" t="str">
        <f>IFERROR(VLOOKUP($D6,クラス・種目リスト!$A$2:$V$20,21,FALSE),"-")</f>
        <v>-</v>
      </c>
      <c r="BG6" s="40" t="str">
        <f>IFERROR(VLOOKUP($D6,クラス・種目リスト!$A$2:$V$20,22,FALSE),"-")</f>
        <v>-</v>
      </c>
      <c r="BH6" s="40" t="str">
        <f>IFERROR(VLOOKUP($G6,クラス・種目リスト!$A$2:$V$20,3,FALSE),"-")</f>
        <v>-</v>
      </c>
      <c r="BI6" s="40" t="str">
        <f>IFERROR(VLOOKUP($G6,クラス・種目リスト!$A$2:$V$20,4,FALSE),"-")</f>
        <v>-</v>
      </c>
      <c r="BJ6" s="40" t="str">
        <f>IFERROR(VLOOKUP($G6,クラス・種目リスト!$A$2:$V$20,5,FALSE),"-")</f>
        <v>-</v>
      </c>
      <c r="BK6" s="40" t="str">
        <f>IFERROR(VLOOKUP($G6,クラス・種目リスト!$A$2:$V$20,6,FALSE),"-")</f>
        <v>-</v>
      </c>
      <c r="BL6" s="40" t="str">
        <f>IFERROR(VLOOKUP($G6,クラス・種目リスト!$A$2:$V$20,7,FALSE),"-")</f>
        <v>-</v>
      </c>
      <c r="BM6" s="40" t="str">
        <f>IFERROR(VLOOKUP($G6,クラス・種目リスト!$A$2:$V$20,8,FALSE),"-")</f>
        <v>-</v>
      </c>
      <c r="BN6" s="40" t="str">
        <f>IFERROR(VLOOKUP($G6,クラス・種目リスト!$A$2:$V$20,9,FALSE),"-")</f>
        <v>-</v>
      </c>
      <c r="BO6" s="40" t="str">
        <f>IFERROR(VLOOKUP($G6,クラス・種目リスト!$A$2:$V$20,10,FALSE),"-")</f>
        <v>-</v>
      </c>
      <c r="BP6" s="40" t="str">
        <f>IFERROR(VLOOKUP($G6,クラス・種目リスト!$A$2:$V$20,11,FALSE),"-")</f>
        <v>-</v>
      </c>
      <c r="BQ6" s="40" t="str">
        <f>IFERROR(VLOOKUP($G6,クラス・種目リスト!$A$2:$V$20,12,FALSE),"-")</f>
        <v>-</v>
      </c>
      <c r="BR6" s="40" t="str">
        <f>IFERROR(VLOOKUP($G6,クラス・種目リスト!$A$2:$V$20,13,FALSE),"-")</f>
        <v>-</v>
      </c>
      <c r="BS6" s="40" t="str">
        <f>IFERROR(VLOOKUP($G6,クラス・種目リスト!$A$2:$V$20,14,FALSE),"-")</f>
        <v>-</v>
      </c>
      <c r="BT6" s="40" t="str">
        <f>IFERROR(VLOOKUP($G6,クラス・種目リスト!$A$2:$V$20,15,FALSE),"-")</f>
        <v>-</v>
      </c>
      <c r="BU6" s="40" t="str">
        <f>IFERROR(VLOOKUP($G6,クラス・種目リスト!$A$2:$V$20,16,FALSE),"-")</f>
        <v>-</v>
      </c>
      <c r="BV6" s="40" t="str">
        <f>IFERROR(VLOOKUP($G6,クラス・種目リスト!$A$2:$V$20,17,FALSE),"-")</f>
        <v>-</v>
      </c>
      <c r="BW6" s="40" t="str">
        <f>IFERROR(VLOOKUP($G6,クラス・種目リスト!$A$2:$V$20,18,FALSE),"-")</f>
        <v>-</v>
      </c>
      <c r="BX6" s="40" t="str">
        <f>IFERROR(VLOOKUP($G6,クラス・種目リスト!$A$2:$V$20,19,FALSE),"-")</f>
        <v>-</v>
      </c>
      <c r="BY6" s="40" t="str">
        <f>IFERROR(VLOOKUP($G6,クラス・種目リスト!$A$2:$V$20,20,FALSE),"-")</f>
        <v>-</v>
      </c>
      <c r="BZ6" s="40" t="str">
        <f>IFERROR(VLOOKUP($G6,クラス・種目リスト!$A$2:$V$20,21,FALSE),"-")</f>
        <v>-</v>
      </c>
      <c r="CA6" s="40" t="str">
        <f>IFERROR(VLOOKUP($G6,クラス・種目リスト!$A$2:$V$20,22,FALSE),"-")</f>
        <v>-</v>
      </c>
      <c r="CC6" s="15">
        <f ca="1">IF(INDIRECT("O21")="-",0,COUNTA(INDIRECT("O21")))+IF(INDIRECT("X21")="-",0,COUNTA(INDIRECT("X21")))+IF(INDIRECT("AK21")="-",0,COUNTA(INDIRECT("AK21")))+IF(INDIRECT("AT21")="-",0,COUNTA(INDIRECT("AT21")))</f>
        <v>1</v>
      </c>
    </row>
    <row r="7" spans="1:81" ht="19.5" customHeight="1" x14ac:dyDescent="0.2">
      <c r="A7" s="70">
        <v>4</v>
      </c>
      <c r="B7" s="71" t="s">
        <v>58</v>
      </c>
      <c r="C7" s="72" t="s">
        <v>59</v>
      </c>
      <c r="D7" s="80" t="s">
        <v>52</v>
      </c>
      <c r="E7" s="83" t="s">
        <v>60</v>
      </c>
      <c r="F7" s="125" t="s">
        <v>298</v>
      </c>
      <c r="G7" s="86" t="s">
        <v>30</v>
      </c>
      <c r="H7" s="81" t="s">
        <v>49</v>
      </c>
      <c r="I7" s="125">
        <v>15.83</v>
      </c>
      <c r="J7" s="128" t="s">
        <v>296</v>
      </c>
      <c r="K7" s="97">
        <v>5</v>
      </c>
      <c r="L7" s="62"/>
      <c r="M7" s="98"/>
      <c r="N7" s="65"/>
      <c r="O7" s="79"/>
      <c r="P7" s="79"/>
      <c r="Q7" s="79"/>
      <c r="R7" s="79"/>
      <c r="S7" s="79"/>
      <c r="T7" s="79"/>
      <c r="U7" s="24"/>
      <c r="V7" s="98"/>
      <c r="W7" s="65"/>
      <c r="X7" s="79"/>
      <c r="Y7" s="79"/>
      <c r="Z7" s="79"/>
      <c r="AA7" s="79"/>
      <c r="AB7" s="79"/>
      <c r="AC7" s="79"/>
      <c r="AD7" s="24"/>
      <c r="AE7" s="62"/>
      <c r="AF7" s="62"/>
      <c r="AG7" s="74"/>
      <c r="AH7" s="62"/>
      <c r="AI7" s="99" t="e">
        <f>IF(#REF!=1,#REF!&amp;#REF!&amp;#REF!,#REF!&amp;#REF!)</f>
        <v>#REF!</v>
      </c>
      <c r="AJ7" s="48" t="str">
        <f>IFERROR(VLOOKUP($AI7,クラス・種目リスト!$A$29:$E$44,3,FALSE),"-")</f>
        <v>-</v>
      </c>
      <c r="AK7" s="48" t="str">
        <f>IFERROR(VLOOKUP($AI7,クラス・種目リスト!$A$29:$E$44,4,FALSE),"-")</f>
        <v>-</v>
      </c>
      <c r="AL7" s="48" t="str">
        <f>IFERROR(VLOOKUP($AI7,クラス・種目リスト!$A$29:$E$44,5,FALSE),"-")</f>
        <v>-</v>
      </c>
      <c r="AM7" s="112"/>
      <c r="AN7" s="40" t="str">
        <f>IFERROR(VLOOKUP($D7,クラス・種目リスト!$A$2:$V$20,3,FALSE),"-")</f>
        <v>1500m</v>
      </c>
      <c r="AO7" s="40" t="str">
        <f>IFERROR(VLOOKUP($D7,クラス・種目リスト!$A$2:$V$20,4,FALSE),"-")</f>
        <v>80mH</v>
      </c>
      <c r="AP7" s="40" t="str">
        <f>IFERROR(VLOOKUP($D7,クラス・種目リスト!$A$2:$V$20,5,FALSE),"-")</f>
        <v>走高跳</v>
      </c>
      <c r="AQ7" s="40" t="str">
        <f>IFERROR(VLOOKUP($D7,クラス・種目リスト!$A$2:$V$20,6,FALSE),"-")</f>
        <v>走幅跳</v>
      </c>
      <c r="AR7" s="40" t="str">
        <f>IFERROR(VLOOKUP($D7,クラス・種目リスト!$A$2:$V$20,7,FALSE),"-")</f>
        <v>ｼﾞｬﾍﾞﾘｯｸﾎﾞｰﾙ投</v>
      </c>
      <c r="AS7" s="40" t="str">
        <f>IFERROR(VLOOKUP($D7,クラス・種目リスト!$A$2:$V$20,8,FALSE),"-")</f>
        <v>ｺﾝﾊﾞｲﾝﾄﾞA</v>
      </c>
      <c r="AT7" s="40" t="str">
        <f>IFERROR(VLOOKUP($D7,クラス・種目リスト!$A$2:$V$20,9,FALSE),"-")</f>
        <v>ｺﾝﾊﾞｲﾝﾄﾞB</v>
      </c>
      <c r="AU7" s="40" t="str">
        <f>IFERROR(VLOOKUP($D7,クラス・種目リスト!$A$2:$V$20,10,FALSE),"-")</f>
        <v>-</v>
      </c>
      <c r="AV7" s="40" t="str">
        <f>IFERROR(VLOOKUP($D7,クラス・種目リスト!$A$2:$V$20,11,FALSE),"-")</f>
        <v>-</v>
      </c>
      <c r="AW7" s="40" t="str">
        <f>IFERROR(VLOOKUP($D7,クラス・種目リスト!$A$2:$V$20,12,FALSE),"-")</f>
        <v>-</v>
      </c>
      <c r="AX7" s="40" t="str">
        <f>IFERROR(VLOOKUP($D7,クラス・種目リスト!$A$2:$V$20,13,FALSE),"-")</f>
        <v>-</v>
      </c>
      <c r="AY7" s="40" t="str">
        <f>IFERROR(VLOOKUP($D7,クラス・種目リスト!$A$2:$V$20,14,FALSE),"-")</f>
        <v>-</v>
      </c>
      <c r="AZ7" s="40" t="str">
        <f>IFERROR(VLOOKUP($D7,クラス・種目リスト!$A$2:$V$20,15,FALSE),"-")</f>
        <v>-</v>
      </c>
      <c r="BA7" s="40" t="str">
        <f>IFERROR(VLOOKUP($D7,クラス・種目リスト!$A$2:$V$20,16,FALSE),"-")</f>
        <v>-</v>
      </c>
      <c r="BB7" s="40" t="str">
        <f>IFERROR(VLOOKUP($D7,クラス・種目リスト!$A$2:$V$20,17,FALSE),"-")</f>
        <v>-</v>
      </c>
      <c r="BC7" s="40" t="str">
        <f>IFERROR(VLOOKUP($D7,クラス・種目リスト!$A$2:$V$20,18,FALSE),"-")</f>
        <v>-</v>
      </c>
      <c r="BD7" s="40" t="str">
        <f>IFERROR(VLOOKUP($D7,クラス・種目リスト!$A$2:$V$20,19,FALSE),"-")</f>
        <v>-</v>
      </c>
      <c r="BE7" s="40" t="str">
        <f>IFERROR(VLOOKUP($D7,クラス・種目リスト!$A$2:$V$20,20,FALSE),"-")</f>
        <v>-</v>
      </c>
      <c r="BF7" s="40" t="str">
        <f>IFERROR(VLOOKUP($D7,クラス・種目リスト!$A$2:$V$20,21,FALSE),"-")</f>
        <v>-</v>
      </c>
      <c r="BG7" s="40" t="str">
        <f>IFERROR(VLOOKUP($D7,クラス・種目リスト!$A$2:$V$20,22,FALSE),"-")</f>
        <v>-</v>
      </c>
      <c r="BH7" s="40" t="str">
        <f>IFERROR(VLOOKUP($G7,クラス・種目リスト!$A$2:$V$20,3,FALSE),"-")</f>
        <v>100m</v>
      </c>
      <c r="BI7" s="40" t="str">
        <f>IFERROR(VLOOKUP($G7,クラス・種目リスト!$A$2:$V$20,4,FALSE),"-")</f>
        <v>-</v>
      </c>
      <c r="BJ7" s="40" t="str">
        <f>IFERROR(VLOOKUP($G7,クラス・種目リスト!$A$2:$V$20,5,FALSE),"-")</f>
        <v>-</v>
      </c>
      <c r="BK7" s="40" t="str">
        <f>IFERROR(VLOOKUP($G7,クラス・種目リスト!$A$2:$V$20,6,FALSE),"-")</f>
        <v>-</v>
      </c>
      <c r="BL7" s="40" t="str">
        <f>IFERROR(VLOOKUP($G7,クラス・種目リスト!$A$2:$V$20,7,FALSE),"-")</f>
        <v>-</v>
      </c>
      <c r="BM7" s="40" t="str">
        <f>IFERROR(VLOOKUP($G7,クラス・種目リスト!$A$2:$V$20,8,FALSE),"-")</f>
        <v>-</v>
      </c>
      <c r="BN7" s="40" t="str">
        <f>IFERROR(VLOOKUP($G7,クラス・種目リスト!$A$2:$V$20,9,FALSE),"-")</f>
        <v>-</v>
      </c>
      <c r="BO7" s="40" t="str">
        <f>IFERROR(VLOOKUP($G7,クラス・種目リスト!$A$2:$V$20,10,FALSE),"-")</f>
        <v>-</v>
      </c>
      <c r="BP7" s="40" t="str">
        <f>IFERROR(VLOOKUP($G7,クラス・種目リスト!$A$2:$V$20,11,FALSE),"-")</f>
        <v>-</v>
      </c>
      <c r="BQ7" s="40" t="str">
        <f>IFERROR(VLOOKUP($G7,クラス・種目リスト!$A$2:$V$20,12,FALSE),"-")</f>
        <v>-</v>
      </c>
      <c r="BR7" s="40" t="str">
        <f>IFERROR(VLOOKUP($G7,クラス・種目リスト!$A$2:$V$20,13,FALSE),"-")</f>
        <v>-</v>
      </c>
      <c r="BS7" s="40" t="str">
        <f>IFERROR(VLOOKUP($G7,クラス・種目リスト!$A$2:$V$20,14,FALSE),"-")</f>
        <v>-</v>
      </c>
      <c r="BT7" s="40" t="str">
        <f>IFERROR(VLOOKUP($G7,クラス・種目リスト!$A$2:$V$20,15,FALSE),"-")</f>
        <v>-</v>
      </c>
      <c r="BU7" s="40" t="str">
        <f>IFERROR(VLOOKUP($G7,クラス・種目リスト!$A$2:$V$20,16,FALSE),"-")</f>
        <v>-</v>
      </c>
      <c r="BV7" s="40" t="str">
        <f>IFERROR(VLOOKUP($G7,クラス・種目リスト!$A$2:$V$20,17,FALSE),"-")</f>
        <v>-</v>
      </c>
      <c r="BW7" s="40" t="str">
        <f>IFERROR(VLOOKUP($G7,クラス・種目リスト!$A$2:$V$20,18,FALSE),"-")</f>
        <v>-</v>
      </c>
      <c r="BX7" s="40" t="str">
        <f>IFERROR(VLOOKUP($G7,クラス・種目リスト!$A$2:$V$20,19,FALSE),"-")</f>
        <v>-</v>
      </c>
      <c r="BY7" s="40" t="str">
        <f>IFERROR(VLOOKUP($G7,クラス・種目リスト!$A$2:$V$20,20,FALSE),"-")</f>
        <v>-</v>
      </c>
      <c r="BZ7" s="40" t="str">
        <f>IFERROR(VLOOKUP($G7,クラス・種目リスト!$A$2:$V$20,21,FALSE),"-")</f>
        <v>-</v>
      </c>
      <c r="CA7" s="40" t="str">
        <f>IFERROR(VLOOKUP($G7,クラス・種目リスト!$A$2:$V$20,22,FALSE),"-")</f>
        <v>-</v>
      </c>
      <c r="CC7" s="15">
        <f ca="1">IF(INDIRECT("O22")="-",0,COUNTA(INDIRECT("O22")))+IF(INDIRECT("X22")="-",0,COUNTA(INDIRECT("X22")))+IF(INDIRECT("AK22")="-",0,COUNTA(INDIRECT("AK22")))+IF(INDIRECT("AT22")="-",0,COUNTA(INDIRECT("AT22")))</f>
        <v>0</v>
      </c>
    </row>
    <row r="8" spans="1:81" ht="19.5" customHeight="1" x14ac:dyDescent="0.2">
      <c r="A8" s="70">
        <v>5</v>
      </c>
      <c r="B8" s="71" t="s">
        <v>61</v>
      </c>
      <c r="C8" s="72" t="s">
        <v>62</v>
      </c>
      <c r="D8" s="80" t="s">
        <v>30</v>
      </c>
      <c r="E8" s="83" t="s">
        <v>49</v>
      </c>
      <c r="F8" s="125" t="s">
        <v>277</v>
      </c>
      <c r="G8" s="86" t="s">
        <v>52</v>
      </c>
      <c r="H8" s="81" t="s">
        <v>63</v>
      </c>
      <c r="I8" s="125" t="s">
        <v>295</v>
      </c>
      <c r="J8" s="128"/>
      <c r="K8" s="97">
        <v>5</v>
      </c>
      <c r="L8" s="62"/>
      <c r="M8" s="98"/>
      <c r="N8" s="65"/>
      <c r="O8" s="79"/>
      <c r="P8" s="79"/>
      <c r="Q8" s="79"/>
      <c r="R8" s="79"/>
      <c r="S8" s="79"/>
      <c r="T8" s="79"/>
      <c r="U8" s="24"/>
      <c r="V8" s="98"/>
      <c r="W8" s="65"/>
      <c r="X8" s="79"/>
      <c r="Y8" s="79"/>
      <c r="Z8" s="79"/>
      <c r="AA8" s="79"/>
      <c r="AB8" s="79"/>
      <c r="AC8" s="79"/>
      <c r="AD8" s="24"/>
      <c r="AE8" s="62"/>
      <c r="AF8" s="62"/>
      <c r="AG8" s="74"/>
      <c r="AH8" s="62"/>
      <c r="AI8" s="99" t="e">
        <f>IF(#REF!=1,#REF!&amp;#REF!&amp;#REF!,#REF!&amp;#REF!)</f>
        <v>#REF!</v>
      </c>
      <c r="AJ8" s="48" t="str">
        <f>IFERROR(VLOOKUP($AI8,クラス・種目リスト!$A$29:$E$44,3,FALSE),"-")</f>
        <v>-</v>
      </c>
      <c r="AK8" s="48" t="str">
        <f>IFERROR(VLOOKUP($AI8,クラス・種目リスト!$A$29:$E$44,4,FALSE),"-")</f>
        <v>-</v>
      </c>
      <c r="AL8" s="48" t="str">
        <f>IFERROR(VLOOKUP($AI8,クラス・種目リスト!$A$29:$E$44,5,FALSE),"-")</f>
        <v>-</v>
      </c>
      <c r="AM8" s="112"/>
      <c r="AN8" s="40" t="str">
        <f>IFERROR(VLOOKUP($D8,クラス・種目リスト!$A$2:$V$20,3,FALSE),"-")</f>
        <v>100m</v>
      </c>
      <c r="AO8" s="40" t="str">
        <f>IFERROR(VLOOKUP($D8,クラス・種目リスト!$A$2:$V$20,4,FALSE),"-")</f>
        <v>-</v>
      </c>
      <c r="AP8" s="40" t="str">
        <f>IFERROR(VLOOKUP($D8,クラス・種目リスト!$A$2:$V$20,5,FALSE),"-")</f>
        <v>-</v>
      </c>
      <c r="AQ8" s="40" t="str">
        <f>IFERROR(VLOOKUP($D8,クラス・種目リスト!$A$2:$V$20,6,FALSE),"-")</f>
        <v>-</v>
      </c>
      <c r="AR8" s="40" t="str">
        <f>IFERROR(VLOOKUP($D8,クラス・種目リスト!$A$2:$V$20,7,FALSE),"-")</f>
        <v>-</v>
      </c>
      <c r="AS8" s="40" t="str">
        <f>IFERROR(VLOOKUP($D8,クラス・種目リスト!$A$2:$V$20,8,FALSE),"-")</f>
        <v>-</v>
      </c>
      <c r="AT8" s="40" t="str">
        <f>IFERROR(VLOOKUP($D8,クラス・種目リスト!$A$2:$V$20,9,FALSE),"-")</f>
        <v>-</v>
      </c>
      <c r="AU8" s="40" t="str">
        <f>IFERROR(VLOOKUP($D8,クラス・種目リスト!$A$2:$V$20,10,FALSE),"-")</f>
        <v>-</v>
      </c>
      <c r="AV8" s="40" t="str">
        <f>IFERROR(VLOOKUP($D8,クラス・種目リスト!$A$2:$V$20,11,FALSE),"-")</f>
        <v>-</v>
      </c>
      <c r="AW8" s="40" t="str">
        <f>IFERROR(VLOOKUP($D8,クラス・種目リスト!$A$2:$V$20,12,FALSE),"-")</f>
        <v>-</v>
      </c>
      <c r="AX8" s="40" t="str">
        <f>IFERROR(VLOOKUP($D8,クラス・種目リスト!$A$2:$V$20,13,FALSE),"-")</f>
        <v>-</v>
      </c>
      <c r="AY8" s="40" t="str">
        <f>IFERROR(VLOOKUP($D8,クラス・種目リスト!$A$2:$V$20,14,FALSE),"-")</f>
        <v>-</v>
      </c>
      <c r="AZ8" s="40" t="str">
        <f>IFERROR(VLOOKUP($D8,クラス・種目リスト!$A$2:$V$20,15,FALSE),"-")</f>
        <v>-</v>
      </c>
      <c r="BA8" s="40" t="str">
        <f>IFERROR(VLOOKUP($D8,クラス・種目リスト!$A$2:$V$20,16,FALSE),"-")</f>
        <v>-</v>
      </c>
      <c r="BB8" s="40" t="str">
        <f>IFERROR(VLOOKUP($D8,クラス・種目リスト!$A$2:$V$20,17,FALSE),"-")</f>
        <v>-</v>
      </c>
      <c r="BC8" s="40" t="str">
        <f>IFERROR(VLOOKUP($D8,クラス・種目リスト!$A$2:$V$20,18,FALSE),"-")</f>
        <v>-</v>
      </c>
      <c r="BD8" s="40" t="str">
        <f>IFERROR(VLOOKUP($D8,クラス・種目リスト!$A$2:$V$20,19,FALSE),"-")</f>
        <v>-</v>
      </c>
      <c r="BE8" s="40" t="str">
        <f>IFERROR(VLOOKUP($D8,クラス・種目リスト!$A$2:$V$20,20,FALSE),"-")</f>
        <v>-</v>
      </c>
      <c r="BF8" s="40" t="str">
        <f>IFERROR(VLOOKUP($D8,クラス・種目リスト!$A$2:$V$20,21,FALSE),"-")</f>
        <v>-</v>
      </c>
      <c r="BG8" s="40" t="str">
        <f>IFERROR(VLOOKUP($D8,クラス・種目リスト!$A$2:$V$20,22,FALSE),"-")</f>
        <v>-</v>
      </c>
      <c r="BH8" s="40" t="str">
        <f>IFERROR(VLOOKUP($G8,クラス・種目リスト!$A$2:$V$20,3,FALSE),"-")</f>
        <v>1500m</v>
      </c>
      <c r="BI8" s="40" t="str">
        <f>IFERROR(VLOOKUP($G8,クラス・種目リスト!$A$2:$V$20,4,FALSE),"-")</f>
        <v>80mH</v>
      </c>
      <c r="BJ8" s="40" t="str">
        <f>IFERROR(VLOOKUP($G8,クラス・種目リスト!$A$2:$V$20,5,FALSE),"-")</f>
        <v>走高跳</v>
      </c>
      <c r="BK8" s="40" t="str">
        <f>IFERROR(VLOOKUP($G8,クラス・種目リスト!$A$2:$V$20,6,FALSE),"-")</f>
        <v>走幅跳</v>
      </c>
      <c r="BL8" s="40" t="str">
        <f>IFERROR(VLOOKUP($G8,クラス・種目リスト!$A$2:$V$20,7,FALSE),"-")</f>
        <v>ｼﾞｬﾍﾞﾘｯｸﾎﾞｰﾙ投</v>
      </c>
      <c r="BM8" s="40" t="str">
        <f>IFERROR(VLOOKUP($G8,クラス・種目リスト!$A$2:$V$20,8,FALSE),"-")</f>
        <v>ｺﾝﾊﾞｲﾝﾄﾞA</v>
      </c>
      <c r="BN8" s="40" t="str">
        <f>IFERROR(VLOOKUP($G8,クラス・種目リスト!$A$2:$V$20,9,FALSE),"-")</f>
        <v>ｺﾝﾊﾞｲﾝﾄﾞB</v>
      </c>
      <c r="BO8" s="40" t="str">
        <f>IFERROR(VLOOKUP($G8,クラス・種目リスト!$A$2:$V$20,10,FALSE),"-")</f>
        <v>-</v>
      </c>
      <c r="BP8" s="40" t="str">
        <f>IFERROR(VLOOKUP($G8,クラス・種目リスト!$A$2:$V$20,11,FALSE),"-")</f>
        <v>-</v>
      </c>
      <c r="BQ8" s="40" t="str">
        <f>IFERROR(VLOOKUP($G8,クラス・種目リスト!$A$2:$V$20,12,FALSE),"-")</f>
        <v>-</v>
      </c>
      <c r="BR8" s="40" t="str">
        <f>IFERROR(VLOOKUP($G8,クラス・種目リスト!$A$2:$V$20,13,FALSE),"-")</f>
        <v>-</v>
      </c>
      <c r="BS8" s="40" t="str">
        <f>IFERROR(VLOOKUP($G8,クラス・種目リスト!$A$2:$V$20,14,FALSE),"-")</f>
        <v>-</v>
      </c>
      <c r="BT8" s="40" t="str">
        <f>IFERROR(VLOOKUP($G8,クラス・種目リスト!$A$2:$V$20,15,FALSE),"-")</f>
        <v>-</v>
      </c>
      <c r="BU8" s="40" t="str">
        <f>IFERROR(VLOOKUP($G8,クラス・種目リスト!$A$2:$V$20,16,FALSE),"-")</f>
        <v>-</v>
      </c>
      <c r="BV8" s="40" t="str">
        <f>IFERROR(VLOOKUP($G8,クラス・種目リスト!$A$2:$V$20,17,FALSE),"-")</f>
        <v>-</v>
      </c>
      <c r="BW8" s="40" t="str">
        <f>IFERROR(VLOOKUP($G8,クラス・種目リスト!$A$2:$V$20,18,FALSE),"-")</f>
        <v>-</v>
      </c>
      <c r="BX8" s="40" t="str">
        <f>IFERROR(VLOOKUP($G8,クラス・種目リスト!$A$2:$V$20,19,FALSE),"-")</f>
        <v>-</v>
      </c>
      <c r="BY8" s="40" t="str">
        <f>IFERROR(VLOOKUP($G8,クラス・種目リスト!$A$2:$V$20,20,FALSE),"-")</f>
        <v>-</v>
      </c>
      <c r="BZ8" s="40" t="str">
        <f>IFERROR(VLOOKUP($G8,クラス・種目リスト!$A$2:$V$20,21,FALSE),"-")</f>
        <v>-</v>
      </c>
      <c r="CA8" s="40" t="str">
        <f>IFERROR(VLOOKUP($G8,クラス・種目リスト!$A$2:$V$20,22,FALSE),"-")</f>
        <v>-</v>
      </c>
      <c r="CC8" s="15">
        <f ca="1">IF(INDIRECT("O23")="-",0,COUNTA(INDIRECT("O23")))+IF(INDIRECT("X23")="-",0,COUNTA(INDIRECT("X23")))+IF(INDIRECT("AK23")="-",0,COUNTA(INDIRECT("AK23")))+IF(INDIRECT("AT23")="-",0,COUNTA(INDIRECT("AT23")))</f>
        <v>0</v>
      </c>
    </row>
    <row r="9" spans="1:81" ht="19.5" customHeight="1" x14ac:dyDescent="0.2">
      <c r="A9" s="70">
        <v>6</v>
      </c>
      <c r="B9" s="71" t="s">
        <v>64</v>
      </c>
      <c r="C9" s="72" t="s">
        <v>65</v>
      </c>
      <c r="D9" s="80" t="s">
        <v>52</v>
      </c>
      <c r="E9" s="83" t="s">
        <v>66</v>
      </c>
      <c r="F9" s="125" t="s">
        <v>282</v>
      </c>
      <c r="G9" s="86"/>
      <c r="H9" s="81"/>
      <c r="I9" s="125"/>
      <c r="J9" s="128"/>
      <c r="K9" s="97">
        <v>5</v>
      </c>
      <c r="L9" s="62"/>
      <c r="M9" s="98"/>
      <c r="N9" s="65"/>
      <c r="O9" s="79"/>
      <c r="P9" s="79"/>
      <c r="Q9" s="79"/>
      <c r="R9" s="79"/>
      <c r="S9" s="79"/>
      <c r="T9" s="79"/>
      <c r="U9" s="24"/>
      <c r="V9" s="98"/>
      <c r="W9" s="65"/>
      <c r="X9" s="79"/>
      <c r="Y9" s="79"/>
      <c r="Z9" s="79"/>
      <c r="AA9" s="79"/>
      <c r="AB9" s="79"/>
      <c r="AC9" s="79"/>
      <c r="AD9" s="24"/>
      <c r="AE9" s="62"/>
      <c r="AF9" s="62"/>
      <c r="AG9" s="74"/>
      <c r="AH9" s="62"/>
      <c r="AI9" s="99" t="e">
        <f>IF(#REF!=1,#REF!&amp;#REF!&amp;#REF!,#REF!&amp;#REF!)</f>
        <v>#REF!</v>
      </c>
      <c r="AJ9" s="48" t="str">
        <f>IFERROR(VLOOKUP($AI9,クラス・種目リスト!$A$29:$E$44,3,FALSE),"-")</f>
        <v>-</v>
      </c>
      <c r="AK9" s="48" t="str">
        <f>IFERROR(VLOOKUP($AI9,クラス・種目リスト!$A$29:$E$44,4,FALSE),"-")</f>
        <v>-</v>
      </c>
      <c r="AL9" s="48" t="str">
        <f>IFERROR(VLOOKUP($AI9,クラス・種目リスト!$A$29:$E$44,5,FALSE),"-")</f>
        <v>-</v>
      </c>
      <c r="AM9" s="112"/>
      <c r="AN9" s="40" t="str">
        <f>IFERROR(VLOOKUP($D9,クラス・種目リスト!$A$2:$V$20,3,FALSE),"-")</f>
        <v>1500m</v>
      </c>
      <c r="AO9" s="40" t="str">
        <f>IFERROR(VLOOKUP($D9,クラス・種目リスト!$A$2:$V$20,4,FALSE),"-")</f>
        <v>80mH</v>
      </c>
      <c r="AP9" s="40" t="str">
        <f>IFERROR(VLOOKUP($D9,クラス・種目リスト!$A$2:$V$20,5,FALSE),"-")</f>
        <v>走高跳</v>
      </c>
      <c r="AQ9" s="40" t="str">
        <f>IFERROR(VLOOKUP($D9,クラス・種目リスト!$A$2:$V$20,6,FALSE),"-")</f>
        <v>走幅跳</v>
      </c>
      <c r="AR9" s="40" t="str">
        <f>IFERROR(VLOOKUP($D9,クラス・種目リスト!$A$2:$V$20,7,FALSE),"-")</f>
        <v>ｼﾞｬﾍﾞﾘｯｸﾎﾞｰﾙ投</v>
      </c>
      <c r="AS9" s="40" t="str">
        <f>IFERROR(VLOOKUP($D9,クラス・種目リスト!$A$2:$V$20,8,FALSE),"-")</f>
        <v>ｺﾝﾊﾞｲﾝﾄﾞA</v>
      </c>
      <c r="AT9" s="40" t="str">
        <f>IFERROR(VLOOKUP($D9,クラス・種目リスト!$A$2:$V$20,9,FALSE),"-")</f>
        <v>ｺﾝﾊﾞｲﾝﾄﾞB</v>
      </c>
      <c r="AU9" s="40" t="str">
        <f>IFERROR(VLOOKUP($D9,クラス・種目リスト!$A$2:$V$20,10,FALSE),"-")</f>
        <v>-</v>
      </c>
      <c r="AV9" s="40" t="str">
        <f>IFERROR(VLOOKUP($D9,クラス・種目リスト!$A$2:$V$20,11,FALSE),"-")</f>
        <v>-</v>
      </c>
      <c r="AW9" s="40" t="str">
        <f>IFERROR(VLOOKUP($D9,クラス・種目リスト!$A$2:$V$20,12,FALSE),"-")</f>
        <v>-</v>
      </c>
      <c r="AX9" s="40" t="str">
        <f>IFERROR(VLOOKUP($D9,クラス・種目リスト!$A$2:$V$20,13,FALSE),"-")</f>
        <v>-</v>
      </c>
      <c r="AY9" s="40" t="str">
        <f>IFERROR(VLOOKUP($D9,クラス・種目リスト!$A$2:$V$20,14,FALSE),"-")</f>
        <v>-</v>
      </c>
      <c r="AZ9" s="40" t="str">
        <f>IFERROR(VLOOKUP($D9,クラス・種目リスト!$A$2:$V$20,15,FALSE),"-")</f>
        <v>-</v>
      </c>
      <c r="BA9" s="40" t="str">
        <f>IFERROR(VLOOKUP($D9,クラス・種目リスト!$A$2:$V$20,16,FALSE),"-")</f>
        <v>-</v>
      </c>
      <c r="BB9" s="40" t="str">
        <f>IFERROR(VLOOKUP($D9,クラス・種目リスト!$A$2:$V$20,17,FALSE),"-")</f>
        <v>-</v>
      </c>
      <c r="BC9" s="40" t="str">
        <f>IFERROR(VLOOKUP($D9,クラス・種目リスト!$A$2:$V$20,18,FALSE),"-")</f>
        <v>-</v>
      </c>
      <c r="BD9" s="40" t="str">
        <f>IFERROR(VLOOKUP($D9,クラス・種目リスト!$A$2:$V$20,19,FALSE),"-")</f>
        <v>-</v>
      </c>
      <c r="BE9" s="40" t="str">
        <f>IFERROR(VLOOKUP($D9,クラス・種目リスト!$A$2:$V$20,20,FALSE),"-")</f>
        <v>-</v>
      </c>
      <c r="BF9" s="40" t="str">
        <f>IFERROR(VLOOKUP($D9,クラス・種目リスト!$A$2:$V$20,21,FALSE),"-")</f>
        <v>-</v>
      </c>
      <c r="BG9" s="40" t="str">
        <f>IFERROR(VLOOKUP($D9,クラス・種目リスト!$A$2:$V$20,22,FALSE),"-")</f>
        <v>-</v>
      </c>
      <c r="BH9" s="40" t="str">
        <f>IFERROR(VLOOKUP($G9,クラス・種目リスト!$A$2:$V$20,3,FALSE),"-")</f>
        <v>-</v>
      </c>
      <c r="BI9" s="40" t="str">
        <f>IFERROR(VLOOKUP($G9,クラス・種目リスト!$A$2:$V$20,4,FALSE),"-")</f>
        <v>-</v>
      </c>
      <c r="BJ9" s="40" t="str">
        <f>IFERROR(VLOOKUP($G9,クラス・種目リスト!$A$2:$V$20,5,FALSE),"-")</f>
        <v>-</v>
      </c>
      <c r="BK9" s="40" t="str">
        <f>IFERROR(VLOOKUP($G9,クラス・種目リスト!$A$2:$V$20,6,FALSE),"-")</f>
        <v>-</v>
      </c>
      <c r="BL9" s="40" t="str">
        <f>IFERROR(VLOOKUP($G9,クラス・種目リスト!$A$2:$V$20,7,FALSE),"-")</f>
        <v>-</v>
      </c>
      <c r="BM9" s="40" t="str">
        <f>IFERROR(VLOOKUP($G9,クラス・種目リスト!$A$2:$V$20,8,FALSE),"-")</f>
        <v>-</v>
      </c>
      <c r="BN9" s="40" t="str">
        <f>IFERROR(VLOOKUP($G9,クラス・種目リスト!$A$2:$V$20,9,FALSE),"-")</f>
        <v>-</v>
      </c>
      <c r="BO9" s="40" t="str">
        <f>IFERROR(VLOOKUP($G9,クラス・種目リスト!$A$2:$V$20,10,FALSE),"-")</f>
        <v>-</v>
      </c>
      <c r="BP9" s="40" t="str">
        <f>IFERROR(VLOOKUP($G9,クラス・種目リスト!$A$2:$V$20,11,FALSE),"-")</f>
        <v>-</v>
      </c>
      <c r="BQ9" s="40" t="str">
        <f>IFERROR(VLOOKUP($G9,クラス・種目リスト!$A$2:$V$20,12,FALSE),"-")</f>
        <v>-</v>
      </c>
      <c r="BR9" s="40" t="str">
        <f>IFERROR(VLOOKUP($G9,クラス・種目リスト!$A$2:$V$20,13,FALSE),"-")</f>
        <v>-</v>
      </c>
      <c r="BS9" s="40" t="str">
        <f>IFERROR(VLOOKUP($G9,クラス・種目リスト!$A$2:$V$20,14,FALSE),"-")</f>
        <v>-</v>
      </c>
      <c r="BT9" s="40" t="str">
        <f>IFERROR(VLOOKUP($G9,クラス・種目リスト!$A$2:$V$20,15,FALSE),"-")</f>
        <v>-</v>
      </c>
      <c r="BU9" s="40" t="str">
        <f>IFERROR(VLOOKUP($G9,クラス・種目リスト!$A$2:$V$20,16,FALSE),"-")</f>
        <v>-</v>
      </c>
      <c r="BV9" s="40" t="str">
        <f>IFERROR(VLOOKUP($G9,クラス・種目リスト!$A$2:$V$20,17,FALSE),"-")</f>
        <v>-</v>
      </c>
      <c r="BW9" s="40" t="str">
        <f>IFERROR(VLOOKUP($G9,クラス・種目リスト!$A$2:$V$20,18,FALSE),"-")</f>
        <v>-</v>
      </c>
      <c r="BX9" s="40" t="str">
        <f>IFERROR(VLOOKUP($G9,クラス・種目リスト!$A$2:$V$20,19,FALSE),"-")</f>
        <v>-</v>
      </c>
      <c r="BY9" s="40" t="str">
        <f>IFERROR(VLOOKUP($G9,クラス・種目リスト!$A$2:$V$20,20,FALSE),"-")</f>
        <v>-</v>
      </c>
      <c r="BZ9" s="40" t="str">
        <f>IFERROR(VLOOKUP($G9,クラス・種目リスト!$A$2:$V$20,21,FALSE),"-")</f>
        <v>-</v>
      </c>
      <c r="CA9" s="40" t="str">
        <f>IFERROR(VLOOKUP($G9,クラス・種目リスト!$A$2:$V$20,22,FALSE),"-")</f>
        <v>-</v>
      </c>
      <c r="CC9" s="15">
        <f ca="1">IF(INDIRECT("O24")="-",0,COUNTA(INDIRECT("O24")))+IF(INDIRECT("X24")="-",0,COUNTA(INDIRECT("X24")))+IF(INDIRECT("AK24")="-",0,COUNTA(INDIRECT("AK24")))+IF(INDIRECT("AT24")="-",0,COUNTA(INDIRECT("AT24")))</f>
        <v>0</v>
      </c>
    </row>
    <row r="10" spans="1:81" ht="19.5" customHeight="1" x14ac:dyDescent="0.2">
      <c r="A10" s="70">
        <v>7</v>
      </c>
      <c r="B10" s="71" t="s">
        <v>67</v>
      </c>
      <c r="C10" s="72" t="s">
        <v>68</v>
      </c>
      <c r="D10" s="80" t="s">
        <v>32</v>
      </c>
      <c r="E10" s="83" t="s">
        <v>49</v>
      </c>
      <c r="F10" s="125" t="s">
        <v>274</v>
      </c>
      <c r="G10" s="86" t="s">
        <v>69</v>
      </c>
      <c r="H10" s="81" t="s">
        <v>63</v>
      </c>
      <c r="I10" s="125" t="s">
        <v>294</v>
      </c>
      <c r="J10" s="128"/>
      <c r="K10" s="97">
        <v>5</v>
      </c>
      <c r="L10" s="62"/>
      <c r="M10" s="98"/>
      <c r="N10" s="65"/>
      <c r="O10" s="79"/>
      <c r="P10" s="79"/>
      <c r="Q10" s="79"/>
      <c r="R10" s="79"/>
      <c r="S10" s="79"/>
      <c r="T10" s="79"/>
      <c r="U10" s="24"/>
      <c r="V10" s="98"/>
      <c r="W10" s="65"/>
      <c r="X10" s="79"/>
      <c r="Y10" s="79"/>
      <c r="Z10" s="79"/>
      <c r="AA10" s="79"/>
      <c r="AB10" s="79"/>
      <c r="AC10" s="79"/>
      <c r="AD10" s="24"/>
      <c r="AE10" s="62"/>
      <c r="AF10" s="62"/>
      <c r="AG10" s="74"/>
      <c r="AH10" s="62"/>
      <c r="AI10" s="99" t="e">
        <f>IF(#REF!=1,#REF!&amp;#REF!&amp;#REF!,#REF!&amp;#REF!)</f>
        <v>#REF!</v>
      </c>
      <c r="AJ10" s="48" t="str">
        <f>IFERROR(VLOOKUP($AI10,クラス・種目リスト!$A$29:$E$44,3,FALSE),"-")</f>
        <v>-</v>
      </c>
      <c r="AK10" s="48" t="str">
        <f>IFERROR(VLOOKUP($AI10,クラス・種目リスト!$A$29:$E$44,4,FALSE),"-")</f>
        <v>-</v>
      </c>
      <c r="AL10" s="48" t="str">
        <f>IFERROR(VLOOKUP($AI10,クラス・種目リスト!$A$29:$E$44,5,FALSE),"-")</f>
        <v>-</v>
      </c>
      <c r="AM10" s="112"/>
      <c r="AN10" s="40" t="str">
        <f>IFERROR(VLOOKUP($D10,クラス・種目リスト!$A$2:$V$20,3,FALSE),"-")</f>
        <v>100m</v>
      </c>
      <c r="AO10" s="40" t="str">
        <f>IFERROR(VLOOKUP($D10,クラス・種目リスト!$A$2:$V$20,4,FALSE),"-")</f>
        <v>-</v>
      </c>
      <c r="AP10" s="40" t="str">
        <f>IFERROR(VLOOKUP($D10,クラス・種目リスト!$A$2:$V$20,5,FALSE),"-")</f>
        <v>-</v>
      </c>
      <c r="AQ10" s="40" t="str">
        <f>IFERROR(VLOOKUP($D10,クラス・種目リスト!$A$2:$V$20,6,FALSE),"-")</f>
        <v>-</v>
      </c>
      <c r="AR10" s="40" t="str">
        <f>IFERROR(VLOOKUP($D10,クラス・種目リスト!$A$2:$V$20,7,FALSE),"-")</f>
        <v>-</v>
      </c>
      <c r="AS10" s="40" t="str">
        <f>IFERROR(VLOOKUP($D10,クラス・種目リスト!$A$2:$V$20,8,FALSE),"-")</f>
        <v>-</v>
      </c>
      <c r="AT10" s="40" t="str">
        <f>IFERROR(VLOOKUP($D10,クラス・種目リスト!$A$2:$V$20,9,FALSE),"-")</f>
        <v>-</v>
      </c>
      <c r="AU10" s="40" t="str">
        <f>IFERROR(VLOOKUP($D10,クラス・種目リスト!$A$2:$V$20,10,FALSE),"-")</f>
        <v>-</v>
      </c>
      <c r="AV10" s="40" t="str">
        <f>IFERROR(VLOOKUP($D10,クラス・種目リスト!$A$2:$V$20,11,FALSE),"-")</f>
        <v>-</v>
      </c>
      <c r="AW10" s="40" t="str">
        <f>IFERROR(VLOOKUP($D10,クラス・種目リスト!$A$2:$V$20,12,FALSE),"-")</f>
        <v>-</v>
      </c>
      <c r="AX10" s="40" t="str">
        <f>IFERROR(VLOOKUP($D10,クラス・種目リスト!$A$2:$V$20,13,FALSE),"-")</f>
        <v>-</v>
      </c>
      <c r="AY10" s="40" t="str">
        <f>IFERROR(VLOOKUP($D10,クラス・種目リスト!$A$2:$V$20,14,FALSE),"-")</f>
        <v>-</v>
      </c>
      <c r="AZ10" s="40" t="str">
        <f>IFERROR(VLOOKUP($D10,クラス・種目リスト!$A$2:$V$20,15,FALSE),"-")</f>
        <v>-</v>
      </c>
      <c r="BA10" s="40" t="str">
        <f>IFERROR(VLOOKUP($D10,クラス・種目リスト!$A$2:$V$20,16,FALSE),"-")</f>
        <v>-</v>
      </c>
      <c r="BB10" s="40" t="str">
        <f>IFERROR(VLOOKUP($D10,クラス・種目リスト!$A$2:$V$20,17,FALSE),"-")</f>
        <v>-</v>
      </c>
      <c r="BC10" s="40" t="str">
        <f>IFERROR(VLOOKUP($D10,クラス・種目リスト!$A$2:$V$20,18,FALSE),"-")</f>
        <v>-</v>
      </c>
      <c r="BD10" s="40" t="str">
        <f>IFERROR(VLOOKUP($D10,クラス・種目リスト!$A$2:$V$20,19,FALSE),"-")</f>
        <v>-</v>
      </c>
      <c r="BE10" s="40" t="str">
        <f>IFERROR(VLOOKUP($D10,クラス・種目リスト!$A$2:$V$20,20,FALSE),"-")</f>
        <v>-</v>
      </c>
      <c r="BF10" s="40" t="str">
        <f>IFERROR(VLOOKUP($D10,クラス・種目リスト!$A$2:$V$20,21,FALSE),"-")</f>
        <v>-</v>
      </c>
      <c r="BG10" s="40" t="str">
        <f>IFERROR(VLOOKUP($D10,クラス・種目リスト!$A$2:$V$20,22,FALSE),"-")</f>
        <v>-</v>
      </c>
      <c r="BH10" s="40" t="str">
        <f>IFERROR(VLOOKUP($G10,クラス・種目リスト!$A$2:$V$20,3,FALSE),"-")</f>
        <v>800m</v>
      </c>
      <c r="BI10" s="40" t="str">
        <f>IFERROR(VLOOKUP($G10,クラス・種目リスト!$A$2:$V$20,4,FALSE),"-")</f>
        <v>走幅跳</v>
      </c>
      <c r="BJ10" s="40" t="str">
        <f>IFERROR(VLOOKUP($G10,クラス・種目リスト!$A$2:$V$20,5,FALSE),"-")</f>
        <v>ｼﾞｬﾍﾞﾘｯｸﾎﾞｰﾙ投</v>
      </c>
      <c r="BK10" s="40" t="str">
        <f>IFERROR(VLOOKUP($G10,クラス・種目リスト!$A$2:$V$20,6,FALSE),"-")</f>
        <v>-</v>
      </c>
      <c r="BL10" s="40" t="str">
        <f>IFERROR(VLOOKUP($G10,クラス・種目リスト!$A$2:$V$20,7,FALSE),"-")</f>
        <v>-</v>
      </c>
      <c r="BM10" s="40" t="str">
        <f>IFERROR(VLOOKUP($G10,クラス・種目リスト!$A$2:$V$20,8,FALSE),"-")</f>
        <v>-</v>
      </c>
      <c r="BN10" s="40" t="str">
        <f>IFERROR(VLOOKUP($G10,クラス・種目リスト!$A$2:$V$20,9,FALSE),"-")</f>
        <v>-</v>
      </c>
      <c r="BO10" s="40" t="str">
        <f>IFERROR(VLOOKUP($G10,クラス・種目リスト!$A$2:$V$20,10,FALSE),"-")</f>
        <v>-</v>
      </c>
      <c r="BP10" s="40" t="str">
        <f>IFERROR(VLOOKUP($G10,クラス・種目リスト!$A$2:$V$20,11,FALSE),"-")</f>
        <v>-</v>
      </c>
      <c r="BQ10" s="40" t="str">
        <f>IFERROR(VLOOKUP($G10,クラス・種目リスト!$A$2:$V$20,12,FALSE),"-")</f>
        <v>-</v>
      </c>
      <c r="BR10" s="40" t="str">
        <f>IFERROR(VLOOKUP($G10,クラス・種目リスト!$A$2:$V$20,13,FALSE),"-")</f>
        <v>-</v>
      </c>
      <c r="BS10" s="40" t="str">
        <f>IFERROR(VLOOKUP($G10,クラス・種目リスト!$A$2:$V$20,14,FALSE),"-")</f>
        <v>-</v>
      </c>
      <c r="BT10" s="40" t="str">
        <f>IFERROR(VLOOKUP($G10,クラス・種目リスト!$A$2:$V$20,15,FALSE),"-")</f>
        <v>-</v>
      </c>
      <c r="BU10" s="40" t="str">
        <f>IFERROR(VLOOKUP($G10,クラス・種目リスト!$A$2:$V$20,16,FALSE),"-")</f>
        <v>-</v>
      </c>
      <c r="BV10" s="40" t="str">
        <f>IFERROR(VLOOKUP($G10,クラス・種目リスト!$A$2:$V$20,17,FALSE),"-")</f>
        <v>-</v>
      </c>
      <c r="BW10" s="40" t="str">
        <f>IFERROR(VLOOKUP($G10,クラス・種目リスト!$A$2:$V$20,18,FALSE),"-")</f>
        <v>-</v>
      </c>
      <c r="BX10" s="40" t="str">
        <f>IFERROR(VLOOKUP($G10,クラス・種目リスト!$A$2:$V$20,19,FALSE),"-")</f>
        <v>-</v>
      </c>
      <c r="BY10" s="40" t="str">
        <f>IFERROR(VLOOKUP($G10,クラス・種目リスト!$A$2:$V$20,20,FALSE),"-")</f>
        <v>-</v>
      </c>
      <c r="BZ10" s="40" t="str">
        <f>IFERROR(VLOOKUP($G10,クラス・種目リスト!$A$2:$V$20,21,FALSE),"-")</f>
        <v>-</v>
      </c>
      <c r="CA10" s="40" t="str">
        <f>IFERROR(VLOOKUP($G10,クラス・種目リスト!$A$2:$V$20,22,FALSE),"-")</f>
        <v>-</v>
      </c>
      <c r="CC10" s="15">
        <f ca="1">IF(INDIRECT("O25")="-",0,COUNTA(INDIRECT("O25")))+IF(INDIRECT("X25")="-",0,COUNTA(INDIRECT("X25")))+IF(INDIRECT("AK25")="-",0,COUNTA(INDIRECT("AK25")))+IF(INDIRECT("AT25")="-",0,COUNTA(INDIRECT("AT25")))</f>
        <v>0</v>
      </c>
    </row>
    <row r="11" spans="1:81" ht="19.5" customHeight="1" x14ac:dyDescent="0.2">
      <c r="A11" s="70">
        <v>8</v>
      </c>
      <c r="B11" s="71" t="s">
        <v>70</v>
      </c>
      <c r="C11" s="133" t="s">
        <v>300</v>
      </c>
      <c r="D11" s="80" t="s">
        <v>34</v>
      </c>
      <c r="E11" s="83" t="s">
        <v>49</v>
      </c>
      <c r="F11" s="125">
        <v>19.29</v>
      </c>
      <c r="G11" s="86"/>
      <c r="H11" s="81"/>
      <c r="I11" s="125"/>
      <c r="J11" s="128"/>
      <c r="K11" s="97" t="str">
        <f t="shared" si="0"/>
        <v>-</v>
      </c>
      <c r="L11" s="62"/>
      <c r="M11" s="98"/>
      <c r="N11" s="65"/>
      <c r="O11" s="79"/>
      <c r="P11" s="79"/>
      <c r="Q11" s="79"/>
      <c r="R11" s="79"/>
      <c r="S11" s="79"/>
      <c r="T11" s="79"/>
      <c r="U11" s="24"/>
      <c r="V11" s="98"/>
      <c r="W11" s="65"/>
      <c r="X11" s="79"/>
      <c r="Y11" s="79"/>
      <c r="Z11" s="79"/>
      <c r="AA11" s="79"/>
      <c r="AB11" s="79"/>
      <c r="AC11" s="79"/>
      <c r="AD11" s="24"/>
      <c r="AE11" s="62"/>
      <c r="AF11" s="62"/>
      <c r="AG11" s="74"/>
      <c r="AH11" s="62"/>
      <c r="AI11" s="99" t="e">
        <f>IF(#REF!=1,#REF!&amp;#REF!&amp;#REF!,#REF!&amp;#REF!)</f>
        <v>#REF!</v>
      </c>
      <c r="AJ11" s="48" t="str">
        <f>IFERROR(VLOOKUP($AI11,クラス・種目リスト!$A$29:$E$44,3,FALSE),"-")</f>
        <v>-</v>
      </c>
      <c r="AK11" s="48" t="str">
        <f>IFERROR(VLOOKUP($AI11,クラス・種目リスト!$A$29:$E$44,4,FALSE),"-")</f>
        <v>-</v>
      </c>
      <c r="AL11" s="48" t="str">
        <f>IFERROR(VLOOKUP($AI11,クラス・種目リスト!$A$29:$E$44,5,FALSE),"-")</f>
        <v>-</v>
      </c>
      <c r="AM11" s="112"/>
      <c r="AN11" s="40" t="str">
        <f>IFERROR(VLOOKUP($D11,クラス・種目リスト!$A$2:$V$20,3,FALSE),"-")</f>
        <v>100m</v>
      </c>
      <c r="AO11" s="40" t="str">
        <f>IFERROR(VLOOKUP($D11,クラス・種目リスト!$A$2:$V$20,4,FALSE),"-")</f>
        <v>-</v>
      </c>
      <c r="AP11" s="40" t="str">
        <f>IFERROR(VLOOKUP($D11,クラス・種目リスト!$A$2:$V$20,5,FALSE),"-")</f>
        <v>-</v>
      </c>
      <c r="AQ11" s="40" t="str">
        <f>IFERROR(VLOOKUP($D11,クラス・種目リスト!$A$2:$V$20,6,FALSE),"-")</f>
        <v>-</v>
      </c>
      <c r="AR11" s="40" t="str">
        <f>IFERROR(VLOOKUP($D11,クラス・種目リスト!$A$2:$V$20,7,FALSE),"-")</f>
        <v>-</v>
      </c>
      <c r="AS11" s="40" t="str">
        <f>IFERROR(VLOOKUP($D11,クラス・種目リスト!$A$2:$V$20,8,FALSE),"-")</f>
        <v>-</v>
      </c>
      <c r="AT11" s="40" t="str">
        <f>IFERROR(VLOOKUP($D11,クラス・種目リスト!$A$2:$V$20,9,FALSE),"-")</f>
        <v>-</v>
      </c>
      <c r="AU11" s="40" t="str">
        <f>IFERROR(VLOOKUP($D11,クラス・種目リスト!$A$2:$V$20,10,FALSE),"-")</f>
        <v>-</v>
      </c>
      <c r="AV11" s="40" t="str">
        <f>IFERROR(VLOOKUP($D11,クラス・種目リスト!$A$2:$V$20,11,FALSE),"-")</f>
        <v>-</v>
      </c>
      <c r="AW11" s="40" t="str">
        <f>IFERROR(VLOOKUP($D11,クラス・種目リスト!$A$2:$V$20,12,FALSE),"-")</f>
        <v>-</v>
      </c>
      <c r="AX11" s="40" t="str">
        <f>IFERROR(VLOOKUP($D11,クラス・種目リスト!$A$2:$V$20,13,FALSE),"-")</f>
        <v>-</v>
      </c>
      <c r="AY11" s="40" t="str">
        <f>IFERROR(VLOOKUP($D11,クラス・種目リスト!$A$2:$V$20,14,FALSE),"-")</f>
        <v>-</v>
      </c>
      <c r="AZ11" s="40" t="str">
        <f>IFERROR(VLOOKUP($D11,クラス・種目リスト!$A$2:$V$20,15,FALSE),"-")</f>
        <v>-</v>
      </c>
      <c r="BA11" s="40" t="str">
        <f>IFERROR(VLOOKUP($D11,クラス・種目リスト!$A$2:$V$20,16,FALSE),"-")</f>
        <v>-</v>
      </c>
      <c r="BB11" s="40" t="str">
        <f>IFERROR(VLOOKUP($D11,クラス・種目リスト!$A$2:$V$20,17,FALSE),"-")</f>
        <v>-</v>
      </c>
      <c r="BC11" s="40" t="str">
        <f>IFERROR(VLOOKUP($D11,クラス・種目リスト!$A$2:$V$20,18,FALSE),"-")</f>
        <v>-</v>
      </c>
      <c r="BD11" s="40" t="str">
        <f>IFERROR(VLOOKUP($D11,クラス・種目リスト!$A$2:$V$20,19,FALSE),"-")</f>
        <v>-</v>
      </c>
      <c r="BE11" s="40" t="str">
        <f>IFERROR(VLOOKUP($D11,クラス・種目リスト!$A$2:$V$20,20,FALSE),"-")</f>
        <v>-</v>
      </c>
      <c r="BF11" s="40" t="str">
        <f>IFERROR(VLOOKUP($D11,クラス・種目リスト!$A$2:$V$20,21,FALSE),"-")</f>
        <v>-</v>
      </c>
      <c r="BG11" s="40" t="str">
        <f>IFERROR(VLOOKUP($D11,クラス・種目リスト!$A$2:$V$20,22,FALSE),"-")</f>
        <v>-</v>
      </c>
      <c r="BH11" s="40" t="str">
        <f>IFERROR(VLOOKUP($G11,クラス・種目リスト!$A$2:$V$20,3,FALSE),"-")</f>
        <v>-</v>
      </c>
      <c r="BI11" s="40" t="str">
        <f>IFERROR(VLOOKUP($G11,クラス・種目リスト!$A$2:$V$20,4,FALSE),"-")</f>
        <v>-</v>
      </c>
      <c r="BJ11" s="40" t="str">
        <f>IFERROR(VLOOKUP($G11,クラス・種目リスト!$A$2:$V$20,5,FALSE),"-")</f>
        <v>-</v>
      </c>
      <c r="BK11" s="40" t="str">
        <f>IFERROR(VLOOKUP($G11,クラス・種目リスト!$A$2:$V$20,6,FALSE),"-")</f>
        <v>-</v>
      </c>
      <c r="BL11" s="40" t="str">
        <f>IFERROR(VLOOKUP($G11,クラス・種目リスト!$A$2:$V$20,7,FALSE),"-")</f>
        <v>-</v>
      </c>
      <c r="BM11" s="40" t="str">
        <f>IFERROR(VLOOKUP($G11,クラス・種目リスト!$A$2:$V$20,8,FALSE),"-")</f>
        <v>-</v>
      </c>
      <c r="BN11" s="40" t="str">
        <f>IFERROR(VLOOKUP($G11,クラス・種目リスト!$A$2:$V$20,9,FALSE),"-")</f>
        <v>-</v>
      </c>
      <c r="BO11" s="40" t="str">
        <f>IFERROR(VLOOKUP($G11,クラス・種目リスト!$A$2:$V$20,10,FALSE),"-")</f>
        <v>-</v>
      </c>
      <c r="BP11" s="40" t="str">
        <f>IFERROR(VLOOKUP($G11,クラス・種目リスト!$A$2:$V$20,11,FALSE),"-")</f>
        <v>-</v>
      </c>
      <c r="BQ11" s="40" t="str">
        <f>IFERROR(VLOOKUP($G11,クラス・種目リスト!$A$2:$V$20,12,FALSE),"-")</f>
        <v>-</v>
      </c>
      <c r="BR11" s="40" t="str">
        <f>IFERROR(VLOOKUP($G11,クラス・種目リスト!$A$2:$V$20,13,FALSE),"-")</f>
        <v>-</v>
      </c>
      <c r="BS11" s="40" t="str">
        <f>IFERROR(VLOOKUP($G11,クラス・種目リスト!$A$2:$V$20,14,FALSE),"-")</f>
        <v>-</v>
      </c>
      <c r="BT11" s="40" t="str">
        <f>IFERROR(VLOOKUP($G11,クラス・種目リスト!$A$2:$V$20,15,FALSE),"-")</f>
        <v>-</v>
      </c>
      <c r="BU11" s="40" t="str">
        <f>IFERROR(VLOOKUP($G11,クラス・種目リスト!$A$2:$V$20,16,FALSE),"-")</f>
        <v>-</v>
      </c>
      <c r="BV11" s="40" t="str">
        <f>IFERROR(VLOOKUP($G11,クラス・種目リスト!$A$2:$V$20,17,FALSE),"-")</f>
        <v>-</v>
      </c>
      <c r="BW11" s="40" t="str">
        <f>IFERROR(VLOOKUP($G11,クラス・種目リスト!$A$2:$V$20,18,FALSE),"-")</f>
        <v>-</v>
      </c>
      <c r="BX11" s="40" t="str">
        <f>IFERROR(VLOOKUP($G11,クラス・種目リスト!$A$2:$V$20,19,FALSE),"-")</f>
        <v>-</v>
      </c>
      <c r="BY11" s="40" t="str">
        <f>IFERROR(VLOOKUP($G11,クラス・種目リスト!$A$2:$V$20,20,FALSE),"-")</f>
        <v>-</v>
      </c>
      <c r="BZ11" s="40" t="str">
        <f>IFERROR(VLOOKUP($G11,クラス・種目リスト!$A$2:$V$20,21,FALSE),"-")</f>
        <v>-</v>
      </c>
      <c r="CA11" s="40" t="str">
        <f>IFERROR(VLOOKUP($G11,クラス・種目リスト!$A$2:$V$20,22,FALSE),"-")</f>
        <v>-</v>
      </c>
      <c r="CC11" s="15">
        <f ca="1">IF(INDIRECT("O26")="-",0,COUNTA(INDIRECT("O26")))+IF(INDIRECT("X26")="-",0,COUNTA(INDIRECT("X26")))+IF(INDIRECT("AK26")="-",0,COUNTA(INDIRECT("AK26")))+IF(INDIRECT("AT26")="-",0,COUNTA(INDIRECT("AT26")))</f>
        <v>0</v>
      </c>
    </row>
    <row r="12" spans="1:81" ht="19.5" customHeight="1" x14ac:dyDescent="0.2">
      <c r="A12" s="70">
        <v>9</v>
      </c>
      <c r="B12" s="71" t="s">
        <v>54</v>
      </c>
      <c r="C12" s="72" t="s">
        <v>71</v>
      </c>
      <c r="D12" s="80" t="s">
        <v>34</v>
      </c>
      <c r="E12" s="83" t="s">
        <v>49</v>
      </c>
      <c r="F12" s="125" t="s">
        <v>275</v>
      </c>
      <c r="G12" s="86"/>
      <c r="H12" s="81"/>
      <c r="I12" s="125"/>
      <c r="J12" s="128"/>
      <c r="K12" s="97" t="str">
        <f t="shared" si="0"/>
        <v>-</v>
      </c>
      <c r="L12" s="62"/>
      <c r="M12" s="98"/>
      <c r="N12" s="65"/>
      <c r="O12" s="79"/>
      <c r="P12" s="79"/>
      <c r="Q12" s="79"/>
      <c r="R12" s="79"/>
      <c r="S12" s="79"/>
      <c r="T12" s="79"/>
      <c r="U12" s="24"/>
      <c r="V12" s="98"/>
      <c r="W12" s="65"/>
      <c r="X12" s="79"/>
      <c r="Y12" s="79"/>
      <c r="Z12" s="79"/>
      <c r="AA12" s="79"/>
      <c r="AB12" s="79"/>
      <c r="AC12" s="79"/>
      <c r="AD12" s="24"/>
      <c r="AE12" s="62"/>
      <c r="AF12" s="62"/>
      <c r="AG12" s="74"/>
      <c r="AH12" s="62"/>
      <c r="AI12" s="99" t="e">
        <f>IF(#REF!=1,#REF!&amp;#REF!&amp;#REF!,#REF!&amp;#REF!)</f>
        <v>#REF!</v>
      </c>
      <c r="AJ12" s="48" t="str">
        <f>IFERROR(VLOOKUP($AI12,クラス・種目リスト!$A$29:$E$44,3,FALSE),"-")</f>
        <v>-</v>
      </c>
      <c r="AK12" s="48" t="str">
        <f>IFERROR(VLOOKUP($AI12,クラス・種目リスト!$A$29:$E$44,4,FALSE),"-")</f>
        <v>-</v>
      </c>
      <c r="AL12" s="48" t="str">
        <f>IFERROR(VLOOKUP($AI12,クラス・種目リスト!$A$29:$E$44,5,FALSE),"-")</f>
        <v>-</v>
      </c>
      <c r="AM12" s="112"/>
      <c r="AN12" s="40" t="str">
        <f>IFERROR(VLOOKUP($D12,クラス・種目リスト!$A$2:$V$20,3,FALSE),"-")</f>
        <v>100m</v>
      </c>
      <c r="AO12" s="40" t="str">
        <f>IFERROR(VLOOKUP($D12,クラス・種目リスト!$A$2:$V$20,4,FALSE),"-")</f>
        <v>-</v>
      </c>
      <c r="AP12" s="40" t="str">
        <f>IFERROR(VLOOKUP($D12,クラス・種目リスト!$A$2:$V$20,5,FALSE),"-")</f>
        <v>-</v>
      </c>
      <c r="AQ12" s="40" t="str">
        <f>IFERROR(VLOOKUP($D12,クラス・種目リスト!$A$2:$V$20,6,FALSE),"-")</f>
        <v>-</v>
      </c>
      <c r="AR12" s="40" t="str">
        <f>IFERROR(VLOOKUP($D12,クラス・種目リスト!$A$2:$V$20,7,FALSE),"-")</f>
        <v>-</v>
      </c>
      <c r="AS12" s="40" t="str">
        <f>IFERROR(VLOOKUP($D12,クラス・種目リスト!$A$2:$V$20,8,FALSE),"-")</f>
        <v>-</v>
      </c>
      <c r="AT12" s="40" t="str">
        <f>IFERROR(VLOOKUP($D12,クラス・種目リスト!$A$2:$V$20,9,FALSE),"-")</f>
        <v>-</v>
      </c>
      <c r="AU12" s="40" t="str">
        <f>IFERROR(VLOOKUP($D12,クラス・種目リスト!$A$2:$V$20,10,FALSE),"-")</f>
        <v>-</v>
      </c>
      <c r="AV12" s="40" t="str">
        <f>IFERROR(VLOOKUP($D12,クラス・種目リスト!$A$2:$V$20,11,FALSE),"-")</f>
        <v>-</v>
      </c>
      <c r="AW12" s="40" t="str">
        <f>IFERROR(VLOOKUP($D12,クラス・種目リスト!$A$2:$V$20,12,FALSE),"-")</f>
        <v>-</v>
      </c>
      <c r="AX12" s="40" t="str">
        <f>IFERROR(VLOOKUP($D12,クラス・種目リスト!$A$2:$V$20,13,FALSE),"-")</f>
        <v>-</v>
      </c>
      <c r="AY12" s="40" t="str">
        <f>IFERROR(VLOOKUP($D12,クラス・種目リスト!$A$2:$V$20,14,FALSE),"-")</f>
        <v>-</v>
      </c>
      <c r="AZ12" s="40" t="str">
        <f>IFERROR(VLOOKUP($D12,クラス・種目リスト!$A$2:$V$20,15,FALSE),"-")</f>
        <v>-</v>
      </c>
      <c r="BA12" s="40" t="str">
        <f>IFERROR(VLOOKUP($D12,クラス・種目リスト!$A$2:$V$20,16,FALSE),"-")</f>
        <v>-</v>
      </c>
      <c r="BB12" s="40" t="str">
        <f>IFERROR(VLOOKUP($D12,クラス・種目リスト!$A$2:$V$20,17,FALSE),"-")</f>
        <v>-</v>
      </c>
      <c r="BC12" s="40" t="str">
        <f>IFERROR(VLOOKUP($D12,クラス・種目リスト!$A$2:$V$20,18,FALSE),"-")</f>
        <v>-</v>
      </c>
      <c r="BD12" s="40" t="str">
        <f>IFERROR(VLOOKUP($D12,クラス・種目リスト!$A$2:$V$20,19,FALSE),"-")</f>
        <v>-</v>
      </c>
      <c r="BE12" s="40" t="str">
        <f>IFERROR(VLOOKUP($D12,クラス・種目リスト!$A$2:$V$20,20,FALSE),"-")</f>
        <v>-</v>
      </c>
      <c r="BF12" s="40" t="str">
        <f>IFERROR(VLOOKUP($D12,クラス・種目リスト!$A$2:$V$20,21,FALSE),"-")</f>
        <v>-</v>
      </c>
      <c r="BG12" s="40" t="str">
        <f>IFERROR(VLOOKUP($D12,クラス・種目リスト!$A$2:$V$20,22,FALSE),"-")</f>
        <v>-</v>
      </c>
      <c r="BH12" s="40" t="str">
        <f>IFERROR(VLOOKUP($G12,クラス・種目リスト!$A$2:$V$20,3,FALSE),"-")</f>
        <v>-</v>
      </c>
      <c r="BI12" s="40" t="str">
        <f>IFERROR(VLOOKUP($G12,クラス・種目リスト!$A$2:$V$20,4,FALSE),"-")</f>
        <v>-</v>
      </c>
      <c r="BJ12" s="40" t="str">
        <f>IFERROR(VLOOKUP($G12,クラス・種目リスト!$A$2:$V$20,5,FALSE),"-")</f>
        <v>-</v>
      </c>
      <c r="BK12" s="40" t="str">
        <f>IFERROR(VLOOKUP($G12,クラス・種目リスト!$A$2:$V$20,6,FALSE),"-")</f>
        <v>-</v>
      </c>
      <c r="BL12" s="40" t="str">
        <f>IFERROR(VLOOKUP($G12,クラス・種目リスト!$A$2:$V$20,7,FALSE),"-")</f>
        <v>-</v>
      </c>
      <c r="BM12" s="40" t="str">
        <f>IFERROR(VLOOKUP($G12,クラス・種目リスト!$A$2:$V$20,8,FALSE),"-")</f>
        <v>-</v>
      </c>
      <c r="BN12" s="40" t="str">
        <f>IFERROR(VLOOKUP($G12,クラス・種目リスト!$A$2:$V$20,9,FALSE),"-")</f>
        <v>-</v>
      </c>
      <c r="BO12" s="40" t="str">
        <f>IFERROR(VLOOKUP($G12,クラス・種目リスト!$A$2:$V$20,10,FALSE),"-")</f>
        <v>-</v>
      </c>
      <c r="BP12" s="40" t="str">
        <f>IFERROR(VLOOKUP($G12,クラス・種目リスト!$A$2:$V$20,11,FALSE),"-")</f>
        <v>-</v>
      </c>
      <c r="BQ12" s="40" t="str">
        <f>IFERROR(VLOOKUP($G12,クラス・種目リスト!$A$2:$V$20,12,FALSE),"-")</f>
        <v>-</v>
      </c>
      <c r="BR12" s="40" t="str">
        <f>IFERROR(VLOOKUP($G12,クラス・種目リスト!$A$2:$V$20,13,FALSE),"-")</f>
        <v>-</v>
      </c>
      <c r="BS12" s="40" t="str">
        <f>IFERROR(VLOOKUP($G12,クラス・種目リスト!$A$2:$V$20,14,FALSE),"-")</f>
        <v>-</v>
      </c>
      <c r="BT12" s="40" t="str">
        <f>IFERROR(VLOOKUP($G12,クラス・種目リスト!$A$2:$V$20,15,FALSE),"-")</f>
        <v>-</v>
      </c>
      <c r="BU12" s="40" t="str">
        <f>IFERROR(VLOOKUP($G12,クラス・種目リスト!$A$2:$V$20,16,FALSE),"-")</f>
        <v>-</v>
      </c>
      <c r="BV12" s="40" t="str">
        <f>IFERROR(VLOOKUP($G12,クラス・種目リスト!$A$2:$V$20,17,FALSE),"-")</f>
        <v>-</v>
      </c>
      <c r="BW12" s="40" t="str">
        <f>IFERROR(VLOOKUP($G12,クラス・種目リスト!$A$2:$V$20,18,FALSE),"-")</f>
        <v>-</v>
      </c>
      <c r="BX12" s="40" t="str">
        <f>IFERROR(VLOOKUP($G12,クラス・種目リスト!$A$2:$V$20,19,FALSE),"-")</f>
        <v>-</v>
      </c>
      <c r="BY12" s="40" t="str">
        <f>IFERROR(VLOOKUP($G12,クラス・種目リスト!$A$2:$V$20,20,FALSE),"-")</f>
        <v>-</v>
      </c>
      <c r="BZ12" s="40" t="str">
        <f>IFERROR(VLOOKUP($G12,クラス・種目リスト!$A$2:$V$20,21,FALSE),"-")</f>
        <v>-</v>
      </c>
      <c r="CA12" s="40" t="str">
        <f>IFERROR(VLOOKUP($G12,クラス・種目リスト!$A$2:$V$20,22,FALSE),"-")</f>
        <v>-</v>
      </c>
      <c r="CC12" s="15">
        <f ca="1">IF(INDIRECT("O27")="-",0,COUNTA(INDIRECT("O27")))+IF(INDIRECT("X27")="-",0,COUNTA(INDIRECT("X27")))+IF(INDIRECT("AK27")="-",0,COUNTA(INDIRECT("AK27")))+IF(INDIRECT("AT27")="-",0,COUNTA(INDIRECT("AT27")))</f>
        <v>0</v>
      </c>
    </row>
    <row r="13" spans="1:81" ht="19.5" customHeight="1" x14ac:dyDescent="0.2">
      <c r="A13" s="70">
        <v>10</v>
      </c>
      <c r="B13" s="71" t="s">
        <v>72</v>
      </c>
      <c r="C13" s="72" t="s">
        <v>73</v>
      </c>
      <c r="D13" s="129" t="s">
        <v>69</v>
      </c>
      <c r="E13" s="124" t="s">
        <v>276</v>
      </c>
      <c r="F13" s="125" t="s">
        <v>281</v>
      </c>
      <c r="G13" s="86"/>
      <c r="H13" s="81"/>
      <c r="I13" s="125"/>
      <c r="J13" s="128"/>
      <c r="K13" s="97" t="str">
        <f t="shared" si="0"/>
        <v>-</v>
      </c>
      <c r="L13" s="62"/>
      <c r="M13" s="98"/>
      <c r="N13" s="65"/>
      <c r="O13" s="79"/>
      <c r="P13" s="79"/>
      <c r="Q13" s="79"/>
      <c r="R13" s="79"/>
      <c r="S13" s="79"/>
      <c r="T13" s="79"/>
      <c r="U13" s="24"/>
      <c r="V13" s="98"/>
      <c r="W13" s="65"/>
      <c r="X13" s="79"/>
      <c r="Y13" s="79"/>
      <c r="Z13" s="79"/>
      <c r="AA13" s="79"/>
      <c r="AB13" s="79"/>
      <c r="AC13" s="79"/>
      <c r="AD13" s="24"/>
      <c r="AE13" s="62"/>
      <c r="AF13" s="62"/>
      <c r="AG13" s="74"/>
      <c r="AH13" s="62"/>
      <c r="AI13" s="99" t="e">
        <f>IF(#REF!=1,#REF!&amp;#REF!&amp;#REF!,#REF!&amp;#REF!)</f>
        <v>#REF!</v>
      </c>
      <c r="AJ13" s="48" t="str">
        <f>IFERROR(VLOOKUP($AI13,クラス・種目リスト!$A$29:$E$44,3,FALSE),"-")</f>
        <v>-</v>
      </c>
      <c r="AK13" s="48" t="str">
        <f>IFERROR(VLOOKUP($AI13,クラス・種目リスト!$A$29:$E$44,4,FALSE),"-")</f>
        <v>-</v>
      </c>
      <c r="AL13" s="48" t="str">
        <f>IFERROR(VLOOKUP($AI13,クラス・種目リスト!$A$29:$E$44,5,FALSE),"-")</f>
        <v>-</v>
      </c>
      <c r="AM13" s="112"/>
      <c r="AN13" s="40" t="str">
        <f>IFERROR(VLOOKUP($D13,クラス・種目リスト!$A$2:$V$20,3,FALSE),"-")</f>
        <v>800m</v>
      </c>
      <c r="AO13" s="40" t="str">
        <f>IFERROR(VLOOKUP($D13,クラス・種目リスト!$A$2:$V$20,4,FALSE),"-")</f>
        <v>走幅跳</v>
      </c>
      <c r="AP13" s="40" t="str">
        <f>IFERROR(VLOOKUP($D13,クラス・種目リスト!$A$2:$V$20,5,FALSE),"-")</f>
        <v>ｼﾞｬﾍﾞﾘｯｸﾎﾞｰﾙ投</v>
      </c>
      <c r="AQ13" s="40" t="str">
        <f>IFERROR(VLOOKUP($D13,クラス・種目リスト!$A$2:$V$20,6,FALSE),"-")</f>
        <v>-</v>
      </c>
      <c r="AR13" s="40" t="str">
        <f>IFERROR(VLOOKUP($D13,クラス・種目リスト!$A$2:$V$20,7,FALSE),"-")</f>
        <v>-</v>
      </c>
      <c r="AS13" s="40" t="str">
        <f>IFERROR(VLOOKUP($D13,クラス・種目リスト!$A$2:$V$20,8,FALSE),"-")</f>
        <v>-</v>
      </c>
      <c r="AT13" s="40" t="str">
        <f>IFERROR(VLOOKUP($D13,クラス・種目リスト!$A$2:$V$20,9,FALSE),"-")</f>
        <v>-</v>
      </c>
      <c r="AU13" s="40" t="str">
        <f>IFERROR(VLOOKUP($D13,クラス・種目リスト!$A$2:$V$20,10,FALSE),"-")</f>
        <v>-</v>
      </c>
      <c r="AV13" s="40" t="str">
        <f>IFERROR(VLOOKUP($D13,クラス・種目リスト!$A$2:$V$20,11,FALSE),"-")</f>
        <v>-</v>
      </c>
      <c r="AW13" s="40" t="str">
        <f>IFERROR(VLOOKUP($D13,クラス・種目リスト!$A$2:$V$20,12,FALSE),"-")</f>
        <v>-</v>
      </c>
      <c r="AX13" s="40" t="str">
        <f>IFERROR(VLOOKUP($D13,クラス・種目リスト!$A$2:$V$20,13,FALSE),"-")</f>
        <v>-</v>
      </c>
      <c r="AY13" s="40" t="str">
        <f>IFERROR(VLOOKUP($D13,クラス・種目リスト!$A$2:$V$20,14,FALSE),"-")</f>
        <v>-</v>
      </c>
      <c r="AZ13" s="40" t="str">
        <f>IFERROR(VLOOKUP($D13,クラス・種目リスト!$A$2:$V$20,15,FALSE),"-")</f>
        <v>-</v>
      </c>
      <c r="BA13" s="40" t="str">
        <f>IFERROR(VLOOKUP($D13,クラス・種目リスト!$A$2:$V$20,16,FALSE),"-")</f>
        <v>-</v>
      </c>
      <c r="BB13" s="40" t="str">
        <f>IFERROR(VLOOKUP($D13,クラス・種目リスト!$A$2:$V$20,17,FALSE),"-")</f>
        <v>-</v>
      </c>
      <c r="BC13" s="40" t="str">
        <f>IFERROR(VLOOKUP($D13,クラス・種目リスト!$A$2:$V$20,18,FALSE),"-")</f>
        <v>-</v>
      </c>
      <c r="BD13" s="40" t="str">
        <f>IFERROR(VLOOKUP($D13,クラス・種目リスト!$A$2:$V$20,19,FALSE),"-")</f>
        <v>-</v>
      </c>
      <c r="BE13" s="40" t="str">
        <f>IFERROR(VLOOKUP($D13,クラス・種目リスト!$A$2:$V$20,20,FALSE),"-")</f>
        <v>-</v>
      </c>
      <c r="BF13" s="40" t="str">
        <f>IFERROR(VLOOKUP($D13,クラス・種目リスト!$A$2:$V$20,21,FALSE),"-")</f>
        <v>-</v>
      </c>
      <c r="BG13" s="40" t="str">
        <f>IFERROR(VLOOKUP($D13,クラス・種目リスト!$A$2:$V$20,22,FALSE),"-")</f>
        <v>-</v>
      </c>
      <c r="BH13" s="40" t="str">
        <f>IFERROR(VLOOKUP($G13,クラス・種目リスト!$A$2:$V$20,3,FALSE),"-")</f>
        <v>-</v>
      </c>
      <c r="BI13" s="40" t="str">
        <f>IFERROR(VLOOKUP($G13,クラス・種目リスト!$A$2:$V$20,4,FALSE),"-")</f>
        <v>-</v>
      </c>
      <c r="BJ13" s="40" t="str">
        <f>IFERROR(VLOOKUP($G13,クラス・種目リスト!$A$2:$V$20,5,FALSE),"-")</f>
        <v>-</v>
      </c>
      <c r="BK13" s="40" t="str">
        <f>IFERROR(VLOOKUP($G13,クラス・種目リスト!$A$2:$V$20,6,FALSE),"-")</f>
        <v>-</v>
      </c>
      <c r="BL13" s="40" t="str">
        <f>IFERROR(VLOOKUP($G13,クラス・種目リスト!$A$2:$V$20,7,FALSE),"-")</f>
        <v>-</v>
      </c>
      <c r="BM13" s="40" t="str">
        <f>IFERROR(VLOOKUP($G13,クラス・種目リスト!$A$2:$V$20,8,FALSE),"-")</f>
        <v>-</v>
      </c>
      <c r="BN13" s="40" t="str">
        <f>IFERROR(VLOOKUP($G13,クラス・種目リスト!$A$2:$V$20,9,FALSE),"-")</f>
        <v>-</v>
      </c>
      <c r="BO13" s="40" t="str">
        <f>IFERROR(VLOOKUP($G13,クラス・種目リスト!$A$2:$V$20,10,FALSE),"-")</f>
        <v>-</v>
      </c>
      <c r="BP13" s="40" t="str">
        <f>IFERROR(VLOOKUP($G13,クラス・種目リスト!$A$2:$V$20,11,FALSE),"-")</f>
        <v>-</v>
      </c>
      <c r="BQ13" s="40" t="str">
        <f>IFERROR(VLOOKUP($G13,クラス・種目リスト!$A$2:$V$20,12,FALSE),"-")</f>
        <v>-</v>
      </c>
      <c r="BR13" s="40" t="str">
        <f>IFERROR(VLOOKUP($G13,クラス・種目リスト!$A$2:$V$20,13,FALSE),"-")</f>
        <v>-</v>
      </c>
      <c r="BS13" s="40" t="str">
        <f>IFERROR(VLOOKUP($G13,クラス・種目リスト!$A$2:$V$20,14,FALSE),"-")</f>
        <v>-</v>
      </c>
      <c r="BT13" s="40" t="str">
        <f>IFERROR(VLOOKUP($G13,クラス・種目リスト!$A$2:$V$20,15,FALSE),"-")</f>
        <v>-</v>
      </c>
      <c r="BU13" s="40" t="str">
        <f>IFERROR(VLOOKUP($G13,クラス・種目リスト!$A$2:$V$20,16,FALSE),"-")</f>
        <v>-</v>
      </c>
      <c r="BV13" s="40" t="str">
        <f>IFERROR(VLOOKUP($G13,クラス・種目リスト!$A$2:$V$20,17,FALSE),"-")</f>
        <v>-</v>
      </c>
      <c r="BW13" s="40" t="str">
        <f>IFERROR(VLOOKUP($G13,クラス・種目リスト!$A$2:$V$20,18,FALSE),"-")</f>
        <v>-</v>
      </c>
      <c r="BX13" s="40" t="str">
        <f>IFERROR(VLOOKUP($G13,クラス・種目リスト!$A$2:$V$20,19,FALSE),"-")</f>
        <v>-</v>
      </c>
      <c r="BY13" s="40" t="str">
        <f>IFERROR(VLOOKUP($G13,クラス・種目リスト!$A$2:$V$20,20,FALSE),"-")</f>
        <v>-</v>
      </c>
      <c r="BZ13" s="40" t="str">
        <f>IFERROR(VLOOKUP($G13,クラス・種目リスト!$A$2:$V$20,21,FALSE),"-")</f>
        <v>-</v>
      </c>
      <c r="CA13" s="40" t="str">
        <f>IFERROR(VLOOKUP($G13,クラス・種目リスト!$A$2:$V$20,22,FALSE),"-")</f>
        <v>-</v>
      </c>
      <c r="CC13" s="15">
        <f ca="1">IF(INDIRECT("O28")="-",0,COUNTA(INDIRECT("O28")))+IF(INDIRECT("X28")="-",0,COUNTA(INDIRECT("X28")))+IF(INDIRECT("AK28")="-",0,COUNTA(INDIRECT("AK28")))+IF(INDIRECT("AT28")="-",0,COUNTA(INDIRECT("AT28")))</f>
        <v>0</v>
      </c>
    </row>
    <row r="14" spans="1:81" ht="19.5" customHeight="1" x14ac:dyDescent="0.2">
      <c r="A14" s="70">
        <v>11</v>
      </c>
      <c r="B14" s="71" t="s">
        <v>74</v>
      </c>
      <c r="C14" s="72" t="s">
        <v>75</v>
      </c>
      <c r="D14" s="80" t="s">
        <v>34</v>
      </c>
      <c r="E14" s="83" t="s">
        <v>49</v>
      </c>
      <c r="F14" s="125">
        <v>18.21</v>
      </c>
      <c r="G14" s="86" t="s">
        <v>69</v>
      </c>
      <c r="H14" s="81" t="s">
        <v>48</v>
      </c>
      <c r="I14" s="125"/>
      <c r="J14" s="128"/>
      <c r="K14" s="97" t="str">
        <f t="shared" si="0"/>
        <v>-</v>
      </c>
      <c r="L14" s="62"/>
      <c r="M14" s="98"/>
      <c r="N14" s="65"/>
      <c r="O14" s="79"/>
      <c r="P14" s="79"/>
      <c r="Q14" s="79"/>
      <c r="R14" s="79"/>
      <c r="S14" s="79"/>
      <c r="T14" s="79"/>
      <c r="U14" s="24"/>
      <c r="V14" s="98"/>
      <c r="W14" s="65"/>
      <c r="X14" s="79"/>
      <c r="Y14" s="79"/>
      <c r="Z14" s="79"/>
      <c r="AA14" s="79"/>
      <c r="AB14" s="79"/>
      <c r="AC14" s="79"/>
      <c r="AD14" s="24"/>
      <c r="AE14" s="62"/>
      <c r="AF14" s="62"/>
      <c r="AG14" s="74"/>
      <c r="AH14" s="62"/>
      <c r="AI14" s="99" t="e">
        <f>IF(#REF!=1,#REF!&amp;#REF!&amp;#REF!,#REF!&amp;#REF!)</f>
        <v>#REF!</v>
      </c>
      <c r="AJ14" s="48" t="str">
        <f>IFERROR(VLOOKUP($AI14,クラス・種目リスト!$A$29:$E$44,3,FALSE),"-")</f>
        <v>-</v>
      </c>
      <c r="AK14" s="48" t="str">
        <f>IFERROR(VLOOKUP($AI14,クラス・種目リスト!$A$29:$E$44,4,FALSE),"-")</f>
        <v>-</v>
      </c>
      <c r="AL14" s="48" t="str">
        <f>IFERROR(VLOOKUP($AI14,クラス・種目リスト!$A$29:$E$44,5,FALSE),"-")</f>
        <v>-</v>
      </c>
      <c r="AM14" s="112"/>
      <c r="AN14" s="40" t="str">
        <f>IFERROR(VLOOKUP($D14,クラス・種目リスト!$A$2:$V$20,3,FALSE),"-")</f>
        <v>100m</v>
      </c>
      <c r="AO14" s="40" t="str">
        <f>IFERROR(VLOOKUP($D14,クラス・種目リスト!$A$2:$V$20,4,FALSE),"-")</f>
        <v>-</v>
      </c>
      <c r="AP14" s="40" t="str">
        <f>IFERROR(VLOOKUP($D14,クラス・種目リスト!$A$2:$V$20,5,FALSE),"-")</f>
        <v>-</v>
      </c>
      <c r="AQ14" s="40" t="str">
        <f>IFERROR(VLOOKUP($D14,クラス・種目リスト!$A$2:$V$20,6,FALSE),"-")</f>
        <v>-</v>
      </c>
      <c r="AR14" s="40" t="str">
        <f>IFERROR(VLOOKUP($D14,クラス・種目リスト!$A$2:$V$20,7,FALSE),"-")</f>
        <v>-</v>
      </c>
      <c r="AS14" s="40" t="str">
        <f>IFERROR(VLOOKUP($D14,クラス・種目リスト!$A$2:$V$20,8,FALSE),"-")</f>
        <v>-</v>
      </c>
      <c r="AT14" s="40" t="str">
        <f>IFERROR(VLOOKUP($D14,クラス・種目リスト!$A$2:$V$20,9,FALSE),"-")</f>
        <v>-</v>
      </c>
      <c r="AU14" s="40" t="str">
        <f>IFERROR(VLOOKUP($D14,クラス・種目リスト!$A$2:$V$20,10,FALSE),"-")</f>
        <v>-</v>
      </c>
      <c r="AV14" s="40" t="str">
        <f>IFERROR(VLOOKUP($D14,クラス・種目リスト!$A$2:$V$20,11,FALSE),"-")</f>
        <v>-</v>
      </c>
      <c r="AW14" s="40" t="str">
        <f>IFERROR(VLOOKUP($D14,クラス・種目リスト!$A$2:$V$20,12,FALSE),"-")</f>
        <v>-</v>
      </c>
      <c r="AX14" s="40" t="str">
        <f>IFERROR(VLOOKUP($D14,クラス・種目リスト!$A$2:$V$20,13,FALSE),"-")</f>
        <v>-</v>
      </c>
      <c r="AY14" s="40" t="str">
        <f>IFERROR(VLOOKUP($D14,クラス・種目リスト!$A$2:$V$20,14,FALSE),"-")</f>
        <v>-</v>
      </c>
      <c r="AZ14" s="40" t="str">
        <f>IFERROR(VLOOKUP($D14,クラス・種目リスト!$A$2:$V$20,15,FALSE),"-")</f>
        <v>-</v>
      </c>
      <c r="BA14" s="40" t="str">
        <f>IFERROR(VLOOKUP($D14,クラス・種目リスト!$A$2:$V$20,16,FALSE),"-")</f>
        <v>-</v>
      </c>
      <c r="BB14" s="40" t="str">
        <f>IFERROR(VLOOKUP($D14,クラス・種目リスト!$A$2:$V$20,17,FALSE),"-")</f>
        <v>-</v>
      </c>
      <c r="BC14" s="40" t="str">
        <f>IFERROR(VLOOKUP($D14,クラス・種目リスト!$A$2:$V$20,18,FALSE),"-")</f>
        <v>-</v>
      </c>
      <c r="BD14" s="40" t="str">
        <f>IFERROR(VLOOKUP($D14,クラス・種目リスト!$A$2:$V$20,19,FALSE),"-")</f>
        <v>-</v>
      </c>
      <c r="BE14" s="40" t="str">
        <f>IFERROR(VLOOKUP($D14,クラス・種目リスト!$A$2:$V$20,20,FALSE),"-")</f>
        <v>-</v>
      </c>
      <c r="BF14" s="40" t="str">
        <f>IFERROR(VLOOKUP($D14,クラス・種目リスト!$A$2:$V$20,21,FALSE),"-")</f>
        <v>-</v>
      </c>
      <c r="BG14" s="40" t="str">
        <f>IFERROR(VLOOKUP($D14,クラス・種目リスト!$A$2:$V$20,22,FALSE),"-")</f>
        <v>-</v>
      </c>
      <c r="BH14" s="40" t="str">
        <f>IFERROR(VLOOKUP($G14,クラス・種目リスト!$A$2:$V$20,3,FALSE),"-")</f>
        <v>800m</v>
      </c>
      <c r="BI14" s="40" t="str">
        <f>IFERROR(VLOOKUP($G14,クラス・種目リスト!$A$2:$V$20,4,FALSE),"-")</f>
        <v>走幅跳</v>
      </c>
      <c r="BJ14" s="40" t="str">
        <f>IFERROR(VLOOKUP($G14,クラス・種目リスト!$A$2:$V$20,5,FALSE),"-")</f>
        <v>ｼﾞｬﾍﾞﾘｯｸﾎﾞｰﾙ投</v>
      </c>
      <c r="BK14" s="40" t="str">
        <f>IFERROR(VLOOKUP($G14,クラス・種目リスト!$A$2:$V$20,6,FALSE),"-")</f>
        <v>-</v>
      </c>
      <c r="BL14" s="40" t="str">
        <f>IFERROR(VLOOKUP($G14,クラス・種目リスト!$A$2:$V$20,7,FALSE),"-")</f>
        <v>-</v>
      </c>
      <c r="BM14" s="40" t="str">
        <f>IFERROR(VLOOKUP($G14,クラス・種目リスト!$A$2:$V$20,8,FALSE),"-")</f>
        <v>-</v>
      </c>
      <c r="BN14" s="40" t="str">
        <f>IFERROR(VLOOKUP($G14,クラス・種目リスト!$A$2:$V$20,9,FALSE),"-")</f>
        <v>-</v>
      </c>
      <c r="BO14" s="40" t="str">
        <f>IFERROR(VLOOKUP($G14,クラス・種目リスト!$A$2:$V$20,10,FALSE),"-")</f>
        <v>-</v>
      </c>
      <c r="BP14" s="40" t="str">
        <f>IFERROR(VLOOKUP($G14,クラス・種目リスト!$A$2:$V$20,11,FALSE),"-")</f>
        <v>-</v>
      </c>
      <c r="BQ14" s="40" t="str">
        <f>IFERROR(VLOOKUP($G14,クラス・種目リスト!$A$2:$V$20,12,FALSE),"-")</f>
        <v>-</v>
      </c>
      <c r="BR14" s="40" t="str">
        <f>IFERROR(VLOOKUP($G14,クラス・種目リスト!$A$2:$V$20,13,FALSE),"-")</f>
        <v>-</v>
      </c>
      <c r="BS14" s="40" t="str">
        <f>IFERROR(VLOOKUP($G14,クラス・種目リスト!$A$2:$V$20,14,FALSE),"-")</f>
        <v>-</v>
      </c>
      <c r="BT14" s="40" t="str">
        <f>IFERROR(VLOOKUP($G14,クラス・種目リスト!$A$2:$V$20,15,FALSE),"-")</f>
        <v>-</v>
      </c>
      <c r="BU14" s="40" t="str">
        <f>IFERROR(VLOOKUP($G14,クラス・種目リスト!$A$2:$V$20,16,FALSE),"-")</f>
        <v>-</v>
      </c>
      <c r="BV14" s="40" t="str">
        <f>IFERROR(VLOOKUP($G14,クラス・種目リスト!$A$2:$V$20,17,FALSE),"-")</f>
        <v>-</v>
      </c>
      <c r="BW14" s="40" t="str">
        <f>IFERROR(VLOOKUP($G14,クラス・種目リスト!$A$2:$V$20,18,FALSE),"-")</f>
        <v>-</v>
      </c>
      <c r="BX14" s="40" t="str">
        <f>IFERROR(VLOOKUP($G14,クラス・種目リスト!$A$2:$V$20,19,FALSE),"-")</f>
        <v>-</v>
      </c>
      <c r="BY14" s="40" t="str">
        <f>IFERROR(VLOOKUP($G14,クラス・種目リスト!$A$2:$V$20,20,FALSE),"-")</f>
        <v>-</v>
      </c>
      <c r="BZ14" s="40" t="str">
        <f>IFERROR(VLOOKUP($G14,クラス・種目リスト!$A$2:$V$20,21,FALSE),"-")</f>
        <v>-</v>
      </c>
      <c r="CA14" s="40" t="str">
        <f>IFERROR(VLOOKUP($G14,クラス・種目リスト!$A$2:$V$20,22,FALSE),"-")</f>
        <v>-</v>
      </c>
      <c r="CC14" s="15">
        <f ca="1">IF(INDIRECT("O29")="-",0,COUNTA(INDIRECT("O29")))+IF(INDIRECT("X29")="-",0,COUNTA(INDIRECT("X29")))+IF(INDIRECT("AK29")="-",0,COUNTA(INDIRECT("AK29")))+IF(INDIRECT("AT29")="-",0,COUNTA(INDIRECT("AT29")))</f>
        <v>0</v>
      </c>
    </row>
    <row r="15" spans="1:81" ht="19.5" customHeight="1" x14ac:dyDescent="0.2">
      <c r="A15" s="70">
        <v>12</v>
      </c>
      <c r="B15" s="71" t="s">
        <v>76</v>
      </c>
      <c r="C15" s="72" t="s">
        <v>77</v>
      </c>
      <c r="D15" s="80" t="s">
        <v>29</v>
      </c>
      <c r="E15" s="83" t="s">
        <v>49</v>
      </c>
      <c r="F15" s="125" t="s">
        <v>286</v>
      </c>
      <c r="G15" s="86" t="s">
        <v>78</v>
      </c>
      <c r="H15" s="81" t="s">
        <v>53</v>
      </c>
      <c r="I15" s="125" t="s">
        <v>293</v>
      </c>
      <c r="J15" s="130" t="s">
        <v>297</v>
      </c>
      <c r="K15" s="97">
        <v>6</v>
      </c>
      <c r="L15" s="62"/>
      <c r="M15" s="98"/>
      <c r="N15" s="65"/>
      <c r="O15" s="79"/>
      <c r="P15" s="79"/>
      <c r="Q15" s="79"/>
      <c r="R15" s="79"/>
      <c r="S15" s="79"/>
      <c r="T15" s="79"/>
      <c r="U15" s="24"/>
      <c r="V15" s="98"/>
      <c r="W15" s="65"/>
      <c r="X15" s="79"/>
      <c r="Y15" s="79"/>
      <c r="Z15" s="79"/>
      <c r="AA15" s="79"/>
      <c r="AB15" s="79"/>
      <c r="AC15" s="79"/>
      <c r="AD15" s="24"/>
      <c r="AE15" s="62"/>
      <c r="AF15" s="62"/>
      <c r="AG15" s="74"/>
      <c r="AH15" s="62"/>
      <c r="AI15" s="99" t="e">
        <f>IF(#REF!=1,#REF!&amp;#REF!&amp;#REF!,#REF!&amp;#REF!)</f>
        <v>#REF!</v>
      </c>
      <c r="AJ15" s="48" t="str">
        <f>IFERROR(VLOOKUP($AI15,クラス・種目リスト!$A$29:$E$44,3,FALSE),"-")</f>
        <v>-</v>
      </c>
      <c r="AK15" s="48" t="str">
        <f>IFERROR(VLOOKUP($AI15,クラス・種目リスト!$A$29:$E$44,4,FALSE),"-")</f>
        <v>-</v>
      </c>
      <c r="AL15" s="48" t="str">
        <f>IFERROR(VLOOKUP($AI15,クラス・種目リスト!$A$29:$E$44,5,FALSE),"-")</f>
        <v>-</v>
      </c>
      <c r="AM15" s="112"/>
      <c r="AN15" s="40" t="str">
        <f>IFERROR(VLOOKUP($D15,クラス・種目リスト!$A$2:$V$20,3,FALSE),"-")</f>
        <v>100m</v>
      </c>
      <c r="AO15" s="40" t="str">
        <f>IFERROR(VLOOKUP($D15,クラス・種目リスト!$A$2:$V$20,4,FALSE),"-")</f>
        <v>-</v>
      </c>
      <c r="AP15" s="40" t="str">
        <f>IFERROR(VLOOKUP($D15,クラス・種目リスト!$A$2:$V$20,5,FALSE),"-")</f>
        <v>-</v>
      </c>
      <c r="AQ15" s="40" t="str">
        <f>IFERROR(VLOOKUP($D15,クラス・種目リスト!$A$2:$V$20,6,FALSE),"-")</f>
        <v>-</v>
      </c>
      <c r="AR15" s="40" t="str">
        <f>IFERROR(VLOOKUP($D15,クラス・種目リスト!$A$2:$V$20,7,FALSE),"-")</f>
        <v>-</v>
      </c>
      <c r="AS15" s="40" t="str">
        <f>IFERROR(VLOOKUP($D15,クラス・種目リスト!$A$2:$V$20,8,FALSE),"-")</f>
        <v>-</v>
      </c>
      <c r="AT15" s="40" t="str">
        <f>IFERROR(VLOOKUP($D15,クラス・種目リスト!$A$2:$V$20,9,FALSE),"-")</f>
        <v>-</v>
      </c>
      <c r="AU15" s="40" t="str">
        <f>IFERROR(VLOOKUP($D15,クラス・種目リスト!$A$2:$V$20,10,FALSE),"-")</f>
        <v>-</v>
      </c>
      <c r="AV15" s="40" t="str">
        <f>IFERROR(VLOOKUP($D15,クラス・種目リスト!$A$2:$V$20,11,FALSE),"-")</f>
        <v>-</v>
      </c>
      <c r="AW15" s="40" t="str">
        <f>IFERROR(VLOOKUP($D15,クラス・種目リスト!$A$2:$V$20,12,FALSE),"-")</f>
        <v>-</v>
      </c>
      <c r="AX15" s="40" t="str">
        <f>IFERROR(VLOOKUP($D15,クラス・種目リスト!$A$2:$V$20,13,FALSE),"-")</f>
        <v>-</v>
      </c>
      <c r="AY15" s="40" t="str">
        <f>IFERROR(VLOOKUP($D15,クラス・種目リスト!$A$2:$V$20,14,FALSE),"-")</f>
        <v>-</v>
      </c>
      <c r="AZ15" s="40" t="str">
        <f>IFERROR(VLOOKUP($D15,クラス・種目リスト!$A$2:$V$20,15,FALSE),"-")</f>
        <v>-</v>
      </c>
      <c r="BA15" s="40" t="str">
        <f>IFERROR(VLOOKUP($D15,クラス・種目リスト!$A$2:$V$20,16,FALSE),"-")</f>
        <v>-</v>
      </c>
      <c r="BB15" s="40" t="str">
        <f>IFERROR(VLOOKUP($D15,クラス・種目リスト!$A$2:$V$20,17,FALSE),"-")</f>
        <v>-</v>
      </c>
      <c r="BC15" s="40" t="str">
        <f>IFERROR(VLOOKUP($D15,クラス・種目リスト!$A$2:$V$20,18,FALSE),"-")</f>
        <v>-</v>
      </c>
      <c r="BD15" s="40" t="str">
        <f>IFERROR(VLOOKUP($D15,クラス・種目リスト!$A$2:$V$20,19,FALSE),"-")</f>
        <v>-</v>
      </c>
      <c r="BE15" s="40" t="str">
        <f>IFERROR(VLOOKUP($D15,クラス・種目リスト!$A$2:$V$20,20,FALSE),"-")</f>
        <v>-</v>
      </c>
      <c r="BF15" s="40" t="str">
        <f>IFERROR(VLOOKUP($D15,クラス・種目リスト!$A$2:$V$20,21,FALSE),"-")</f>
        <v>-</v>
      </c>
      <c r="BG15" s="40" t="str">
        <f>IFERROR(VLOOKUP($D15,クラス・種目リスト!$A$2:$V$20,22,FALSE),"-")</f>
        <v>-</v>
      </c>
      <c r="BH15" s="40" t="str">
        <f>IFERROR(VLOOKUP($G15,クラス・種目リスト!$A$2:$V$20,3,FALSE),"-")</f>
        <v>800m</v>
      </c>
      <c r="BI15" s="40" t="str">
        <f>IFERROR(VLOOKUP($G15,クラス・種目リスト!$A$2:$V$20,4,FALSE),"-")</f>
        <v>80mH</v>
      </c>
      <c r="BJ15" s="40" t="str">
        <f>IFERROR(VLOOKUP($G15,クラス・種目リスト!$A$2:$V$20,5,FALSE),"-")</f>
        <v>走高跳</v>
      </c>
      <c r="BK15" s="40" t="str">
        <f>IFERROR(VLOOKUP($G15,クラス・種目リスト!$A$2:$V$20,6,FALSE),"-")</f>
        <v>走幅跳</v>
      </c>
      <c r="BL15" s="40" t="str">
        <f>IFERROR(VLOOKUP($G15,クラス・種目リスト!$A$2:$V$20,7,FALSE),"-")</f>
        <v>ｼﾞｬﾍﾞﾘｯｸﾎﾞｰﾙ投</v>
      </c>
      <c r="BM15" s="40" t="str">
        <f>IFERROR(VLOOKUP($G15,クラス・種目リスト!$A$2:$V$20,8,FALSE),"-")</f>
        <v>ｺﾝﾊﾞｲﾝﾄﾞA</v>
      </c>
      <c r="BN15" s="40" t="str">
        <f>IFERROR(VLOOKUP($G15,クラス・種目リスト!$A$2:$V$20,9,FALSE),"-")</f>
        <v>ｺﾝﾊﾞｲﾝﾄﾞB</v>
      </c>
      <c r="BO15" s="40" t="str">
        <f>IFERROR(VLOOKUP($G15,クラス・種目リスト!$A$2:$V$20,10,FALSE),"-")</f>
        <v>-</v>
      </c>
      <c r="BP15" s="40" t="str">
        <f>IFERROR(VLOOKUP($G15,クラス・種目リスト!$A$2:$V$20,11,FALSE),"-")</f>
        <v>-</v>
      </c>
      <c r="BQ15" s="40" t="str">
        <f>IFERROR(VLOOKUP($G15,クラス・種目リスト!$A$2:$V$20,12,FALSE),"-")</f>
        <v>-</v>
      </c>
      <c r="BR15" s="40" t="str">
        <f>IFERROR(VLOOKUP($G15,クラス・種目リスト!$A$2:$V$20,13,FALSE),"-")</f>
        <v>-</v>
      </c>
      <c r="BS15" s="40" t="str">
        <f>IFERROR(VLOOKUP($G15,クラス・種目リスト!$A$2:$V$20,14,FALSE),"-")</f>
        <v>-</v>
      </c>
      <c r="BT15" s="40" t="str">
        <f>IFERROR(VLOOKUP($G15,クラス・種目リスト!$A$2:$V$20,15,FALSE),"-")</f>
        <v>-</v>
      </c>
      <c r="BU15" s="40" t="str">
        <f>IFERROR(VLOOKUP($G15,クラス・種目リスト!$A$2:$V$20,16,FALSE),"-")</f>
        <v>-</v>
      </c>
      <c r="BV15" s="40" t="str">
        <f>IFERROR(VLOOKUP($G15,クラス・種目リスト!$A$2:$V$20,17,FALSE),"-")</f>
        <v>-</v>
      </c>
      <c r="BW15" s="40" t="str">
        <f>IFERROR(VLOOKUP($G15,クラス・種目リスト!$A$2:$V$20,18,FALSE),"-")</f>
        <v>-</v>
      </c>
      <c r="BX15" s="40" t="str">
        <f>IFERROR(VLOOKUP($G15,クラス・種目リスト!$A$2:$V$20,19,FALSE),"-")</f>
        <v>-</v>
      </c>
      <c r="BY15" s="40" t="str">
        <f>IFERROR(VLOOKUP($G15,クラス・種目リスト!$A$2:$V$20,20,FALSE),"-")</f>
        <v>-</v>
      </c>
      <c r="BZ15" s="40" t="str">
        <f>IFERROR(VLOOKUP($G15,クラス・種目リスト!$A$2:$V$20,21,FALSE),"-")</f>
        <v>-</v>
      </c>
      <c r="CA15" s="40" t="str">
        <f>IFERROR(VLOOKUP($G15,クラス・種目リスト!$A$2:$V$20,22,FALSE),"-")</f>
        <v>-</v>
      </c>
      <c r="CC15" s="15">
        <f ca="1">IF(INDIRECT("O30")="-",0,COUNTA(INDIRECT("O30")))+IF(INDIRECT("X30")="-",0,COUNTA(INDIRECT("X30")))+IF(INDIRECT("AK30")="-",0,COUNTA(INDIRECT("AK30")))+IF(INDIRECT("AT30")="-",0,COUNTA(INDIRECT("AT30")))</f>
        <v>0</v>
      </c>
    </row>
    <row r="16" spans="1:81" ht="19.5" customHeight="1" x14ac:dyDescent="0.2">
      <c r="A16" s="70">
        <v>13</v>
      </c>
      <c r="B16" s="71" t="s">
        <v>79</v>
      </c>
      <c r="C16" s="72" t="s">
        <v>80</v>
      </c>
      <c r="D16" s="80" t="s">
        <v>29</v>
      </c>
      <c r="E16" s="83" t="s">
        <v>49</v>
      </c>
      <c r="F16" s="125"/>
      <c r="G16" s="86"/>
      <c r="H16" s="81"/>
      <c r="I16" s="125"/>
      <c r="J16" s="128"/>
      <c r="K16" s="97">
        <v>6</v>
      </c>
      <c r="L16" s="62"/>
      <c r="M16" s="98"/>
      <c r="N16" s="65"/>
      <c r="O16" s="79"/>
      <c r="P16" s="79"/>
      <c r="Q16" s="79"/>
      <c r="R16" s="79"/>
      <c r="S16" s="79"/>
      <c r="T16" s="79"/>
      <c r="U16" s="24"/>
      <c r="V16" s="98"/>
      <c r="W16" s="65"/>
      <c r="X16" s="79"/>
      <c r="Y16" s="79"/>
      <c r="Z16" s="79"/>
      <c r="AA16" s="79"/>
      <c r="AB16" s="79"/>
      <c r="AC16" s="79"/>
      <c r="AD16" s="24"/>
      <c r="AE16" s="62"/>
      <c r="AF16" s="62"/>
      <c r="AG16" s="74"/>
      <c r="AH16" s="62"/>
      <c r="AI16" s="99" t="e">
        <f>IF(#REF!=1,#REF!&amp;#REF!&amp;#REF!,#REF!&amp;#REF!)</f>
        <v>#REF!</v>
      </c>
      <c r="AJ16" s="48" t="str">
        <f>IFERROR(VLOOKUP($AI16,クラス・種目リスト!$A$29:$E$44,3,FALSE),"-")</f>
        <v>-</v>
      </c>
      <c r="AK16" s="48" t="str">
        <f>IFERROR(VLOOKUP($AI16,クラス・種目リスト!$A$29:$E$44,4,FALSE),"-")</f>
        <v>-</v>
      </c>
      <c r="AL16" s="48" t="str">
        <f>IFERROR(VLOOKUP($AI16,クラス・種目リスト!$A$29:$E$44,5,FALSE),"-")</f>
        <v>-</v>
      </c>
      <c r="AM16" s="112"/>
      <c r="AN16" s="40" t="str">
        <f>IFERROR(VLOOKUP($D16,クラス・種目リスト!$A$2:$V$20,3,FALSE),"-")</f>
        <v>100m</v>
      </c>
      <c r="AO16" s="40" t="str">
        <f>IFERROR(VLOOKUP($D16,クラス・種目リスト!$A$2:$V$20,4,FALSE),"-")</f>
        <v>-</v>
      </c>
      <c r="AP16" s="40" t="str">
        <f>IFERROR(VLOOKUP($D16,クラス・種目リスト!$A$2:$V$20,5,FALSE),"-")</f>
        <v>-</v>
      </c>
      <c r="AQ16" s="40" t="str">
        <f>IFERROR(VLOOKUP($D16,クラス・種目リスト!$A$2:$V$20,6,FALSE),"-")</f>
        <v>-</v>
      </c>
      <c r="AR16" s="40" t="str">
        <f>IFERROR(VLOOKUP($D16,クラス・種目リスト!$A$2:$V$20,7,FALSE),"-")</f>
        <v>-</v>
      </c>
      <c r="AS16" s="40" t="str">
        <f>IFERROR(VLOOKUP($D16,クラス・種目リスト!$A$2:$V$20,8,FALSE),"-")</f>
        <v>-</v>
      </c>
      <c r="AT16" s="40" t="str">
        <f>IFERROR(VLOOKUP($D16,クラス・種目リスト!$A$2:$V$20,9,FALSE),"-")</f>
        <v>-</v>
      </c>
      <c r="AU16" s="40" t="str">
        <f>IFERROR(VLOOKUP($D16,クラス・種目リスト!$A$2:$V$20,10,FALSE),"-")</f>
        <v>-</v>
      </c>
      <c r="AV16" s="40" t="str">
        <f>IFERROR(VLOOKUP($D16,クラス・種目リスト!$A$2:$V$20,11,FALSE),"-")</f>
        <v>-</v>
      </c>
      <c r="AW16" s="40" t="str">
        <f>IFERROR(VLOOKUP($D16,クラス・種目リスト!$A$2:$V$20,12,FALSE),"-")</f>
        <v>-</v>
      </c>
      <c r="AX16" s="40" t="str">
        <f>IFERROR(VLOOKUP($D16,クラス・種目リスト!$A$2:$V$20,13,FALSE),"-")</f>
        <v>-</v>
      </c>
      <c r="AY16" s="40" t="str">
        <f>IFERROR(VLOOKUP($D16,クラス・種目リスト!$A$2:$V$20,14,FALSE),"-")</f>
        <v>-</v>
      </c>
      <c r="AZ16" s="40" t="str">
        <f>IFERROR(VLOOKUP($D16,クラス・種目リスト!$A$2:$V$20,15,FALSE),"-")</f>
        <v>-</v>
      </c>
      <c r="BA16" s="40" t="str">
        <f>IFERROR(VLOOKUP($D16,クラス・種目リスト!$A$2:$V$20,16,FALSE),"-")</f>
        <v>-</v>
      </c>
      <c r="BB16" s="40" t="str">
        <f>IFERROR(VLOOKUP($D16,クラス・種目リスト!$A$2:$V$20,17,FALSE),"-")</f>
        <v>-</v>
      </c>
      <c r="BC16" s="40" t="str">
        <f>IFERROR(VLOOKUP($D16,クラス・種目リスト!$A$2:$V$20,18,FALSE),"-")</f>
        <v>-</v>
      </c>
      <c r="BD16" s="40" t="str">
        <f>IFERROR(VLOOKUP($D16,クラス・種目リスト!$A$2:$V$20,19,FALSE),"-")</f>
        <v>-</v>
      </c>
      <c r="BE16" s="40" t="str">
        <f>IFERROR(VLOOKUP($D16,クラス・種目リスト!$A$2:$V$20,20,FALSE),"-")</f>
        <v>-</v>
      </c>
      <c r="BF16" s="40" t="str">
        <f>IFERROR(VLOOKUP($D16,クラス・種目リスト!$A$2:$V$20,21,FALSE),"-")</f>
        <v>-</v>
      </c>
      <c r="BG16" s="40" t="str">
        <f>IFERROR(VLOOKUP($D16,クラス・種目リスト!$A$2:$V$20,22,FALSE),"-")</f>
        <v>-</v>
      </c>
      <c r="BH16" s="40" t="str">
        <f>IFERROR(VLOOKUP($G16,クラス・種目リスト!$A$2:$V$20,3,FALSE),"-")</f>
        <v>-</v>
      </c>
      <c r="BI16" s="40" t="str">
        <f>IFERROR(VLOOKUP($G16,クラス・種目リスト!$A$2:$V$20,4,FALSE),"-")</f>
        <v>-</v>
      </c>
      <c r="BJ16" s="40" t="str">
        <f>IFERROR(VLOOKUP($G16,クラス・種目リスト!$A$2:$V$20,5,FALSE),"-")</f>
        <v>-</v>
      </c>
      <c r="BK16" s="40" t="str">
        <f>IFERROR(VLOOKUP($G16,クラス・種目リスト!$A$2:$V$20,6,FALSE),"-")</f>
        <v>-</v>
      </c>
      <c r="BL16" s="40" t="str">
        <f>IFERROR(VLOOKUP($G16,クラス・種目リスト!$A$2:$V$20,7,FALSE),"-")</f>
        <v>-</v>
      </c>
      <c r="BM16" s="40" t="str">
        <f>IFERROR(VLOOKUP($G16,クラス・種目リスト!$A$2:$V$20,8,FALSE),"-")</f>
        <v>-</v>
      </c>
      <c r="BN16" s="40" t="str">
        <f>IFERROR(VLOOKUP($G16,クラス・種目リスト!$A$2:$V$20,9,FALSE),"-")</f>
        <v>-</v>
      </c>
      <c r="BO16" s="40" t="str">
        <f>IFERROR(VLOOKUP($G16,クラス・種目リスト!$A$2:$V$20,10,FALSE),"-")</f>
        <v>-</v>
      </c>
      <c r="BP16" s="40" t="str">
        <f>IFERROR(VLOOKUP($G16,クラス・種目リスト!$A$2:$V$20,11,FALSE),"-")</f>
        <v>-</v>
      </c>
      <c r="BQ16" s="40" t="str">
        <f>IFERROR(VLOOKUP($G16,クラス・種目リスト!$A$2:$V$20,12,FALSE),"-")</f>
        <v>-</v>
      </c>
      <c r="BR16" s="40" t="str">
        <f>IFERROR(VLOOKUP($G16,クラス・種目リスト!$A$2:$V$20,13,FALSE),"-")</f>
        <v>-</v>
      </c>
      <c r="BS16" s="40" t="str">
        <f>IFERROR(VLOOKUP($G16,クラス・種目リスト!$A$2:$V$20,14,FALSE),"-")</f>
        <v>-</v>
      </c>
      <c r="BT16" s="40" t="str">
        <f>IFERROR(VLOOKUP($G16,クラス・種目リスト!$A$2:$V$20,15,FALSE),"-")</f>
        <v>-</v>
      </c>
      <c r="BU16" s="40" t="str">
        <f>IFERROR(VLOOKUP($G16,クラス・種目リスト!$A$2:$V$20,16,FALSE),"-")</f>
        <v>-</v>
      </c>
      <c r="BV16" s="40" t="str">
        <f>IFERROR(VLOOKUP($G16,クラス・種目リスト!$A$2:$V$20,17,FALSE),"-")</f>
        <v>-</v>
      </c>
      <c r="BW16" s="40" t="str">
        <f>IFERROR(VLOOKUP($G16,クラス・種目リスト!$A$2:$V$20,18,FALSE),"-")</f>
        <v>-</v>
      </c>
      <c r="BX16" s="40" t="str">
        <f>IFERROR(VLOOKUP($G16,クラス・種目リスト!$A$2:$V$20,19,FALSE),"-")</f>
        <v>-</v>
      </c>
      <c r="BY16" s="40" t="str">
        <f>IFERROR(VLOOKUP($G16,クラス・種目リスト!$A$2:$V$20,20,FALSE),"-")</f>
        <v>-</v>
      </c>
      <c r="BZ16" s="40" t="str">
        <f>IFERROR(VLOOKUP($G16,クラス・種目リスト!$A$2:$V$20,21,FALSE),"-")</f>
        <v>-</v>
      </c>
      <c r="CA16" s="40" t="str">
        <f>IFERROR(VLOOKUP($G16,クラス・種目リスト!$A$2:$V$20,22,FALSE),"-")</f>
        <v>-</v>
      </c>
      <c r="CC16" s="15">
        <f ca="1">IF(INDIRECT("O31")="-",0,COUNTA(INDIRECT("O31")))+IF(INDIRECT("X31")="-",0,COUNTA(INDIRECT("X31")))+IF(INDIRECT("AK31")="-",0,COUNTA(INDIRECT("AK31")))+IF(INDIRECT("AT31")="-",0,COUNTA(INDIRECT("AT31")))</f>
        <v>0</v>
      </c>
    </row>
    <row r="17" spans="1:81" ht="19.5" customHeight="1" x14ac:dyDescent="0.2">
      <c r="A17" s="70">
        <v>14</v>
      </c>
      <c r="B17" s="71" t="s">
        <v>81</v>
      </c>
      <c r="C17" s="72" t="s">
        <v>82</v>
      </c>
      <c r="D17" s="80" t="s">
        <v>29</v>
      </c>
      <c r="E17" s="83" t="s">
        <v>49</v>
      </c>
      <c r="F17" s="125" t="s">
        <v>287</v>
      </c>
      <c r="G17" s="86" t="s">
        <v>78</v>
      </c>
      <c r="H17" s="81" t="s">
        <v>60</v>
      </c>
      <c r="I17" s="125" t="s">
        <v>299</v>
      </c>
      <c r="J17" s="128"/>
      <c r="K17" s="97">
        <v>6</v>
      </c>
      <c r="L17" s="62"/>
      <c r="M17" s="98"/>
      <c r="N17" s="65"/>
      <c r="O17" s="79"/>
      <c r="P17" s="79"/>
      <c r="Q17" s="79"/>
      <c r="R17" s="79"/>
      <c r="S17" s="79"/>
      <c r="T17" s="79"/>
      <c r="U17" s="24"/>
      <c r="V17" s="98"/>
      <c r="W17" s="65"/>
      <c r="X17" s="79"/>
      <c r="Y17" s="79"/>
      <c r="Z17" s="79"/>
      <c r="AA17" s="79"/>
      <c r="AB17" s="79"/>
      <c r="AC17" s="79"/>
      <c r="AD17" s="24"/>
      <c r="AE17" s="62"/>
      <c r="AF17" s="62"/>
      <c r="AG17" s="74"/>
      <c r="AH17" s="62"/>
      <c r="AI17" s="99" t="e">
        <f>IF(#REF!=1,#REF!&amp;#REF!&amp;#REF!,#REF!&amp;#REF!)</f>
        <v>#REF!</v>
      </c>
      <c r="AJ17" s="48" t="str">
        <f>IFERROR(VLOOKUP($AI17,クラス・種目リスト!$A$29:$E$44,3,FALSE),"-")</f>
        <v>-</v>
      </c>
      <c r="AK17" s="48" t="str">
        <f>IFERROR(VLOOKUP($AI17,クラス・種目リスト!$A$29:$E$44,4,FALSE),"-")</f>
        <v>-</v>
      </c>
      <c r="AL17" s="48" t="str">
        <f>IFERROR(VLOOKUP($AI17,クラス・種目リスト!$A$29:$E$44,5,FALSE),"-")</f>
        <v>-</v>
      </c>
      <c r="AM17" s="112"/>
      <c r="AN17" s="40" t="str">
        <f>IFERROR(VLOOKUP($D17,クラス・種目リスト!$A$2:$V$20,3,FALSE),"-")</f>
        <v>100m</v>
      </c>
      <c r="AO17" s="40" t="str">
        <f>IFERROR(VLOOKUP($D17,クラス・種目リスト!$A$2:$V$20,4,FALSE),"-")</f>
        <v>-</v>
      </c>
      <c r="AP17" s="40" t="str">
        <f>IFERROR(VLOOKUP($D17,クラス・種目リスト!$A$2:$V$20,5,FALSE),"-")</f>
        <v>-</v>
      </c>
      <c r="AQ17" s="40" t="str">
        <f>IFERROR(VLOOKUP($D17,クラス・種目リスト!$A$2:$V$20,6,FALSE),"-")</f>
        <v>-</v>
      </c>
      <c r="AR17" s="40" t="str">
        <f>IFERROR(VLOOKUP($D17,クラス・種目リスト!$A$2:$V$20,7,FALSE),"-")</f>
        <v>-</v>
      </c>
      <c r="AS17" s="40" t="str">
        <f>IFERROR(VLOOKUP($D17,クラス・種目リスト!$A$2:$V$20,8,FALSE),"-")</f>
        <v>-</v>
      </c>
      <c r="AT17" s="40" t="str">
        <f>IFERROR(VLOOKUP($D17,クラス・種目リスト!$A$2:$V$20,9,FALSE),"-")</f>
        <v>-</v>
      </c>
      <c r="AU17" s="40" t="str">
        <f>IFERROR(VLOOKUP($D17,クラス・種目リスト!$A$2:$V$20,10,FALSE),"-")</f>
        <v>-</v>
      </c>
      <c r="AV17" s="40" t="str">
        <f>IFERROR(VLOOKUP($D17,クラス・種目リスト!$A$2:$V$20,11,FALSE),"-")</f>
        <v>-</v>
      </c>
      <c r="AW17" s="40" t="str">
        <f>IFERROR(VLOOKUP($D17,クラス・種目リスト!$A$2:$V$20,12,FALSE),"-")</f>
        <v>-</v>
      </c>
      <c r="AX17" s="40" t="str">
        <f>IFERROR(VLOOKUP($D17,クラス・種目リスト!$A$2:$V$20,13,FALSE),"-")</f>
        <v>-</v>
      </c>
      <c r="AY17" s="40" t="str">
        <f>IFERROR(VLOOKUP($D17,クラス・種目リスト!$A$2:$V$20,14,FALSE),"-")</f>
        <v>-</v>
      </c>
      <c r="AZ17" s="40" t="str">
        <f>IFERROR(VLOOKUP($D17,クラス・種目リスト!$A$2:$V$20,15,FALSE),"-")</f>
        <v>-</v>
      </c>
      <c r="BA17" s="40" t="str">
        <f>IFERROR(VLOOKUP($D17,クラス・種目リスト!$A$2:$V$20,16,FALSE),"-")</f>
        <v>-</v>
      </c>
      <c r="BB17" s="40" t="str">
        <f>IFERROR(VLOOKUP($D17,クラス・種目リスト!$A$2:$V$20,17,FALSE),"-")</f>
        <v>-</v>
      </c>
      <c r="BC17" s="40" t="str">
        <f>IFERROR(VLOOKUP($D17,クラス・種目リスト!$A$2:$V$20,18,FALSE),"-")</f>
        <v>-</v>
      </c>
      <c r="BD17" s="40" t="str">
        <f>IFERROR(VLOOKUP($D17,クラス・種目リスト!$A$2:$V$20,19,FALSE),"-")</f>
        <v>-</v>
      </c>
      <c r="BE17" s="40" t="str">
        <f>IFERROR(VLOOKUP($D17,クラス・種目リスト!$A$2:$V$20,20,FALSE),"-")</f>
        <v>-</v>
      </c>
      <c r="BF17" s="40" t="str">
        <f>IFERROR(VLOOKUP($D17,クラス・種目リスト!$A$2:$V$20,21,FALSE),"-")</f>
        <v>-</v>
      </c>
      <c r="BG17" s="40" t="str">
        <f>IFERROR(VLOOKUP($D17,クラス・種目リスト!$A$2:$V$20,22,FALSE),"-")</f>
        <v>-</v>
      </c>
      <c r="BH17" s="40" t="str">
        <f>IFERROR(VLOOKUP($G17,クラス・種目リスト!$A$2:$V$20,3,FALSE),"-")</f>
        <v>800m</v>
      </c>
      <c r="BI17" s="40" t="str">
        <f>IFERROR(VLOOKUP($G17,クラス・種目リスト!$A$2:$V$20,4,FALSE),"-")</f>
        <v>80mH</v>
      </c>
      <c r="BJ17" s="40" t="str">
        <f>IFERROR(VLOOKUP($G17,クラス・種目リスト!$A$2:$V$20,5,FALSE),"-")</f>
        <v>走高跳</v>
      </c>
      <c r="BK17" s="40" t="str">
        <f>IFERROR(VLOOKUP($G17,クラス・種目リスト!$A$2:$V$20,6,FALSE),"-")</f>
        <v>走幅跳</v>
      </c>
      <c r="BL17" s="40" t="str">
        <f>IFERROR(VLOOKUP($G17,クラス・種目リスト!$A$2:$V$20,7,FALSE),"-")</f>
        <v>ｼﾞｬﾍﾞﾘｯｸﾎﾞｰﾙ投</v>
      </c>
      <c r="BM17" s="40" t="str">
        <f>IFERROR(VLOOKUP($G17,クラス・種目リスト!$A$2:$V$20,8,FALSE),"-")</f>
        <v>ｺﾝﾊﾞｲﾝﾄﾞA</v>
      </c>
      <c r="BN17" s="40" t="str">
        <f>IFERROR(VLOOKUP($G17,クラス・種目リスト!$A$2:$V$20,9,FALSE),"-")</f>
        <v>ｺﾝﾊﾞｲﾝﾄﾞB</v>
      </c>
      <c r="BO17" s="40" t="str">
        <f>IFERROR(VLOOKUP($G17,クラス・種目リスト!$A$2:$V$20,10,FALSE),"-")</f>
        <v>-</v>
      </c>
      <c r="BP17" s="40" t="str">
        <f>IFERROR(VLOOKUP($G17,クラス・種目リスト!$A$2:$V$20,11,FALSE),"-")</f>
        <v>-</v>
      </c>
      <c r="BQ17" s="40" t="str">
        <f>IFERROR(VLOOKUP($G17,クラス・種目リスト!$A$2:$V$20,12,FALSE),"-")</f>
        <v>-</v>
      </c>
      <c r="BR17" s="40" t="str">
        <f>IFERROR(VLOOKUP($G17,クラス・種目リスト!$A$2:$V$20,13,FALSE),"-")</f>
        <v>-</v>
      </c>
      <c r="BS17" s="40" t="str">
        <f>IFERROR(VLOOKUP($G17,クラス・種目リスト!$A$2:$V$20,14,FALSE),"-")</f>
        <v>-</v>
      </c>
      <c r="BT17" s="40" t="str">
        <f>IFERROR(VLOOKUP($G17,クラス・種目リスト!$A$2:$V$20,15,FALSE),"-")</f>
        <v>-</v>
      </c>
      <c r="BU17" s="40" t="str">
        <f>IFERROR(VLOOKUP($G17,クラス・種目リスト!$A$2:$V$20,16,FALSE),"-")</f>
        <v>-</v>
      </c>
      <c r="BV17" s="40" t="str">
        <f>IFERROR(VLOOKUP($G17,クラス・種目リスト!$A$2:$V$20,17,FALSE),"-")</f>
        <v>-</v>
      </c>
      <c r="BW17" s="40" t="str">
        <f>IFERROR(VLOOKUP($G17,クラス・種目リスト!$A$2:$V$20,18,FALSE),"-")</f>
        <v>-</v>
      </c>
      <c r="BX17" s="40" t="str">
        <f>IFERROR(VLOOKUP($G17,クラス・種目リスト!$A$2:$V$20,19,FALSE),"-")</f>
        <v>-</v>
      </c>
      <c r="BY17" s="40" t="str">
        <f>IFERROR(VLOOKUP($G17,クラス・種目リスト!$A$2:$V$20,20,FALSE),"-")</f>
        <v>-</v>
      </c>
      <c r="BZ17" s="40" t="str">
        <f>IFERROR(VLOOKUP($G17,クラス・種目リスト!$A$2:$V$20,21,FALSE),"-")</f>
        <v>-</v>
      </c>
      <c r="CA17" s="40" t="str">
        <f>IFERROR(VLOOKUP($G17,クラス・種目リスト!$A$2:$V$20,22,FALSE),"-")</f>
        <v>-</v>
      </c>
      <c r="CC17" s="15">
        <f ca="1">IF(INDIRECT("O32")="-",0,COUNTA(INDIRECT("O32")))+IF(INDIRECT("X32")="-",0,COUNTA(INDIRECT("X32")))+IF(INDIRECT("AK32")="-",0,COUNTA(INDIRECT("AK32")))+IF(INDIRECT("AT32")="-",0,COUNTA(INDIRECT("AT32")))</f>
        <v>0</v>
      </c>
    </row>
    <row r="18" spans="1:81" ht="19.5" customHeight="1" x14ac:dyDescent="0.2">
      <c r="A18" s="67">
        <v>15</v>
      </c>
      <c r="B18" s="68" t="s">
        <v>83</v>
      </c>
      <c r="C18" s="69" t="s">
        <v>84</v>
      </c>
      <c r="D18" s="80" t="s">
        <v>31</v>
      </c>
      <c r="E18" s="83" t="s">
        <v>49</v>
      </c>
      <c r="F18" s="125" t="s">
        <v>292</v>
      </c>
      <c r="G18" s="86" t="s">
        <v>78</v>
      </c>
      <c r="H18" s="81" t="s">
        <v>85</v>
      </c>
      <c r="I18" s="125" t="s">
        <v>290</v>
      </c>
      <c r="J18" s="128" t="s">
        <v>284</v>
      </c>
      <c r="K18" s="97">
        <v>5</v>
      </c>
      <c r="L18" s="62"/>
      <c r="M18" s="98"/>
      <c r="N18" s="65"/>
      <c r="O18" s="79"/>
      <c r="P18" s="79"/>
      <c r="Q18" s="79"/>
      <c r="R18" s="79"/>
      <c r="S18" s="79"/>
      <c r="T18" s="79"/>
      <c r="U18" s="24"/>
      <c r="V18" s="98"/>
      <c r="W18" s="65"/>
      <c r="X18" s="79"/>
      <c r="Y18" s="79"/>
      <c r="Z18" s="79"/>
      <c r="AA18" s="79"/>
      <c r="AB18" s="79"/>
      <c r="AC18" s="79"/>
      <c r="AD18" s="24"/>
      <c r="AE18" s="62"/>
      <c r="AF18" s="62"/>
      <c r="AG18" s="74"/>
      <c r="AH18" s="62"/>
      <c r="AI18" s="99" t="e">
        <f>IF(#REF!=1,#REF!&amp;#REF!&amp;#REF!,#REF!&amp;#REF!)</f>
        <v>#REF!</v>
      </c>
      <c r="AJ18" s="48" t="str">
        <f>IFERROR(VLOOKUP($AI18,クラス・種目リスト!$A$29:$E$44,3,FALSE),"-")</f>
        <v>-</v>
      </c>
      <c r="AK18" s="48" t="str">
        <f>IFERROR(VLOOKUP($AI18,クラス・種目リスト!$A$29:$E$44,4,FALSE),"-")</f>
        <v>-</v>
      </c>
      <c r="AL18" s="48" t="str">
        <f>IFERROR(VLOOKUP($AI18,クラス・種目リスト!$A$29:$E$44,5,FALSE),"-")</f>
        <v>-</v>
      </c>
      <c r="AM18" s="112"/>
      <c r="AN18" s="40" t="str">
        <f>IFERROR(VLOOKUP($D18,クラス・種目リスト!$A$2:$V$20,3,FALSE),"-")</f>
        <v>100m</v>
      </c>
      <c r="AO18" s="40" t="str">
        <f>IFERROR(VLOOKUP($D18,クラス・種目リスト!$A$2:$V$20,4,FALSE),"-")</f>
        <v>-</v>
      </c>
      <c r="AP18" s="40" t="str">
        <f>IFERROR(VLOOKUP($D18,クラス・種目リスト!$A$2:$V$20,5,FALSE),"-")</f>
        <v>-</v>
      </c>
      <c r="AQ18" s="40" t="str">
        <f>IFERROR(VLOOKUP($D18,クラス・種目リスト!$A$2:$V$20,6,FALSE),"-")</f>
        <v>-</v>
      </c>
      <c r="AR18" s="40" t="str">
        <f>IFERROR(VLOOKUP($D18,クラス・種目リスト!$A$2:$V$20,7,FALSE),"-")</f>
        <v>-</v>
      </c>
      <c r="AS18" s="40" t="str">
        <f>IFERROR(VLOOKUP($D18,クラス・種目リスト!$A$2:$V$20,8,FALSE),"-")</f>
        <v>-</v>
      </c>
      <c r="AT18" s="40" t="str">
        <f>IFERROR(VLOOKUP($D18,クラス・種目リスト!$A$2:$V$20,9,FALSE),"-")</f>
        <v>-</v>
      </c>
      <c r="AU18" s="40" t="str">
        <f>IFERROR(VLOOKUP($D18,クラス・種目リスト!$A$2:$V$20,10,FALSE),"-")</f>
        <v>-</v>
      </c>
      <c r="AV18" s="40" t="str">
        <f>IFERROR(VLOOKUP($D18,クラス・種目リスト!$A$2:$V$20,11,FALSE),"-")</f>
        <v>-</v>
      </c>
      <c r="AW18" s="40" t="str">
        <f>IFERROR(VLOOKUP($D18,クラス・種目リスト!$A$2:$V$20,12,FALSE),"-")</f>
        <v>-</v>
      </c>
      <c r="AX18" s="40" t="str">
        <f>IFERROR(VLOOKUP($D18,クラス・種目リスト!$A$2:$V$20,13,FALSE),"-")</f>
        <v>-</v>
      </c>
      <c r="AY18" s="40" t="str">
        <f>IFERROR(VLOOKUP($D18,クラス・種目リスト!$A$2:$V$20,14,FALSE),"-")</f>
        <v>-</v>
      </c>
      <c r="AZ18" s="40" t="str">
        <f>IFERROR(VLOOKUP($D18,クラス・種目リスト!$A$2:$V$20,15,FALSE),"-")</f>
        <v>-</v>
      </c>
      <c r="BA18" s="40" t="str">
        <f>IFERROR(VLOOKUP($D18,クラス・種目リスト!$A$2:$V$20,16,FALSE),"-")</f>
        <v>-</v>
      </c>
      <c r="BB18" s="40" t="str">
        <f>IFERROR(VLOOKUP($D18,クラス・種目リスト!$A$2:$V$20,17,FALSE),"-")</f>
        <v>-</v>
      </c>
      <c r="BC18" s="40" t="str">
        <f>IFERROR(VLOOKUP($D18,クラス・種目リスト!$A$2:$V$20,18,FALSE),"-")</f>
        <v>-</v>
      </c>
      <c r="BD18" s="40" t="str">
        <f>IFERROR(VLOOKUP($D18,クラス・種目リスト!$A$2:$V$20,19,FALSE),"-")</f>
        <v>-</v>
      </c>
      <c r="BE18" s="40" t="str">
        <f>IFERROR(VLOOKUP($D18,クラス・種目リスト!$A$2:$V$20,20,FALSE),"-")</f>
        <v>-</v>
      </c>
      <c r="BF18" s="40" t="str">
        <f>IFERROR(VLOOKUP($D18,クラス・種目リスト!$A$2:$V$20,21,FALSE),"-")</f>
        <v>-</v>
      </c>
      <c r="BG18" s="40" t="str">
        <f>IFERROR(VLOOKUP($D18,クラス・種目リスト!$A$2:$V$20,22,FALSE),"-")</f>
        <v>-</v>
      </c>
      <c r="BH18" s="40" t="str">
        <f>IFERROR(VLOOKUP($G18,クラス・種目リスト!$A$2:$V$20,3,FALSE),"-")</f>
        <v>800m</v>
      </c>
      <c r="BI18" s="40" t="str">
        <f>IFERROR(VLOOKUP($G18,クラス・種目リスト!$A$2:$V$20,4,FALSE),"-")</f>
        <v>80mH</v>
      </c>
      <c r="BJ18" s="40" t="str">
        <f>IFERROR(VLOOKUP($G18,クラス・種目リスト!$A$2:$V$20,5,FALSE),"-")</f>
        <v>走高跳</v>
      </c>
      <c r="BK18" s="40" t="str">
        <f>IFERROR(VLOOKUP($G18,クラス・種目リスト!$A$2:$V$20,6,FALSE),"-")</f>
        <v>走幅跳</v>
      </c>
      <c r="BL18" s="40" t="str">
        <f>IFERROR(VLOOKUP($G18,クラス・種目リスト!$A$2:$V$20,7,FALSE),"-")</f>
        <v>ｼﾞｬﾍﾞﾘｯｸﾎﾞｰﾙ投</v>
      </c>
      <c r="BM18" s="40" t="str">
        <f>IFERROR(VLOOKUP($G18,クラス・種目リスト!$A$2:$V$20,8,FALSE),"-")</f>
        <v>ｺﾝﾊﾞｲﾝﾄﾞA</v>
      </c>
      <c r="BN18" s="40" t="str">
        <f>IFERROR(VLOOKUP($G18,クラス・種目リスト!$A$2:$V$20,9,FALSE),"-")</f>
        <v>ｺﾝﾊﾞｲﾝﾄﾞB</v>
      </c>
      <c r="BO18" s="40" t="str">
        <f>IFERROR(VLOOKUP($G18,クラス・種目リスト!$A$2:$V$20,10,FALSE),"-")</f>
        <v>-</v>
      </c>
      <c r="BP18" s="40" t="str">
        <f>IFERROR(VLOOKUP($G18,クラス・種目リスト!$A$2:$V$20,11,FALSE),"-")</f>
        <v>-</v>
      </c>
      <c r="BQ18" s="40" t="str">
        <f>IFERROR(VLOOKUP($G18,クラス・種目リスト!$A$2:$V$20,12,FALSE),"-")</f>
        <v>-</v>
      </c>
      <c r="BR18" s="40" t="str">
        <f>IFERROR(VLOOKUP($G18,クラス・種目リスト!$A$2:$V$20,13,FALSE),"-")</f>
        <v>-</v>
      </c>
      <c r="BS18" s="40" t="str">
        <f>IFERROR(VLOOKUP($G18,クラス・種目リスト!$A$2:$V$20,14,FALSE),"-")</f>
        <v>-</v>
      </c>
      <c r="BT18" s="40" t="str">
        <f>IFERROR(VLOOKUP($G18,クラス・種目リスト!$A$2:$V$20,15,FALSE),"-")</f>
        <v>-</v>
      </c>
      <c r="BU18" s="40" t="str">
        <f>IFERROR(VLOOKUP($G18,クラス・種目リスト!$A$2:$V$20,16,FALSE),"-")</f>
        <v>-</v>
      </c>
      <c r="BV18" s="40" t="str">
        <f>IFERROR(VLOOKUP($G18,クラス・種目リスト!$A$2:$V$20,17,FALSE),"-")</f>
        <v>-</v>
      </c>
      <c r="BW18" s="40" t="str">
        <f>IFERROR(VLOOKUP($G18,クラス・種目リスト!$A$2:$V$20,18,FALSE),"-")</f>
        <v>-</v>
      </c>
      <c r="BX18" s="40" t="str">
        <f>IFERROR(VLOOKUP($G18,クラス・種目リスト!$A$2:$V$20,19,FALSE),"-")</f>
        <v>-</v>
      </c>
      <c r="BY18" s="40" t="str">
        <f>IFERROR(VLOOKUP($G18,クラス・種目リスト!$A$2:$V$20,20,FALSE),"-")</f>
        <v>-</v>
      </c>
      <c r="BZ18" s="40" t="str">
        <f>IFERROR(VLOOKUP($G18,クラス・種目リスト!$A$2:$V$20,21,FALSE),"-")</f>
        <v>-</v>
      </c>
      <c r="CA18" s="40" t="str">
        <f>IFERROR(VLOOKUP($G18,クラス・種目リスト!$A$2:$V$20,22,FALSE),"-")</f>
        <v>-</v>
      </c>
      <c r="CC18" s="15">
        <f ca="1">IF(INDIRECT("O33")="-",0,COUNTA(INDIRECT("O33")))+IF(INDIRECT("X33")="-",0,COUNTA(INDIRECT("X33")))+IF(INDIRECT("AK33")="-",0,COUNTA(INDIRECT("AK33")))+IF(INDIRECT("AT33")="-",0,COUNTA(INDIRECT("AT33")))</f>
        <v>0</v>
      </c>
    </row>
    <row r="19" spans="1:81" ht="19.5" customHeight="1" x14ac:dyDescent="0.2">
      <c r="A19" s="67">
        <v>16</v>
      </c>
      <c r="B19" s="71" t="s">
        <v>86</v>
      </c>
      <c r="C19" s="72" t="s">
        <v>87</v>
      </c>
      <c r="D19" s="80" t="s">
        <v>31</v>
      </c>
      <c r="E19" s="83" t="s">
        <v>49</v>
      </c>
      <c r="F19" s="125" t="s">
        <v>283</v>
      </c>
      <c r="G19" s="86" t="s">
        <v>78</v>
      </c>
      <c r="H19" s="81" t="s">
        <v>88</v>
      </c>
      <c r="I19" s="125" t="s">
        <v>301</v>
      </c>
      <c r="J19" s="128"/>
      <c r="K19" s="97">
        <v>6</v>
      </c>
      <c r="L19" s="62"/>
      <c r="M19" s="98"/>
      <c r="N19" s="65"/>
      <c r="O19" s="79"/>
      <c r="P19" s="79"/>
      <c r="Q19" s="79"/>
      <c r="R19" s="79"/>
      <c r="S19" s="79"/>
      <c r="T19" s="79"/>
      <c r="U19" s="24"/>
      <c r="V19" s="98"/>
      <c r="W19" s="65"/>
      <c r="X19" s="79"/>
      <c r="Y19" s="79"/>
      <c r="Z19" s="79"/>
      <c r="AA19" s="79"/>
      <c r="AB19" s="79"/>
      <c r="AC19" s="79"/>
      <c r="AD19" s="24"/>
      <c r="AE19" s="62"/>
      <c r="AF19" s="62"/>
      <c r="AG19" s="74"/>
      <c r="AH19" s="62"/>
      <c r="AI19" s="99" t="e">
        <f>IF(#REF!=1,#REF!&amp;#REF!&amp;#REF!,#REF!&amp;#REF!)</f>
        <v>#REF!</v>
      </c>
      <c r="AJ19" s="48" t="str">
        <f>IFERROR(VLOOKUP($AI19,クラス・種目リスト!$A$29:$E$44,3,FALSE),"-")</f>
        <v>-</v>
      </c>
      <c r="AK19" s="48" t="str">
        <f>IFERROR(VLOOKUP($AI19,クラス・種目リスト!$A$29:$E$44,4,FALSE),"-")</f>
        <v>-</v>
      </c>
      <c r="AL19" s="48" t="str">
        <f>IFERROR(VLOOKUP($AI19,クラス・種目リスト!$A$29:$E$44,5,FALSE),"-")</f>
        <v>-</v>
      </c>
      <c r="AM19" s="112"/>
      <c r="AN19" s="40" t="str">
        <f>IFERROR(VLOOKUP($D19,クラス・種目リスト!$A$2:$V$20,3,FALSE),"-")</f>
        <v>100m</v>
      </c>
      <c r="AO19" s="40" t="str">
        <f>IFERROR(VLOOKUP($D19,クラス・種目リスト!$A$2:$V$20,4,FALSE),"-")</f>
        <v>-</v>
      </c>
      <c r="AP19" s="40" t="str">
        <f>IFERROR(VLOOKUP($D19,クラス・種目リスト!$A$2:$V$20,5,FALSE),"-")</f>
        <v>-</v>
      </c>
      <c r="AQ19" s="40" t="str">
        <f>IFERROR(VLOOKUP($D19,クラス・種目リスト!$A$2:$V$20,6,FALSE),"-")</f>
        <v>-</v>
      </c>
      <c r="AR19" s="40" t="str">
        <f>IFERROR(VLOOKUP($D19,クラス・種目リスト!$A$2:$V$20,7,FALSE),"-")</f>
        <v>-</v>
      </c>
      <c r="AS19" s="40" t="str">
        <f>IFERROR(VLOOKUP($D19,クラス・種目リスト!$A$2:$V$20,8,FALSE),"-")</f>
        <v>-</v>
      </c>
      <c r="AT19" s="40" t="str">
        <f>IFERROR(VLOOKUP($D19,クラス・種目リスト!$A$2:$V$20,9,FALSE),"-")</f>
        <v>-</v>
      </c>
      <c r="AU19" s="40" t="str">
        <f>IFERROR(VLOOKUP($D19,クラス・種目リスト!$A$2:$V$20,10,FALSE),"-")</f>
        <v>-</v>
      </c>
      <c r="AV19" s="40" t="str">
        <f>IFERROR(VLOOKUP($D19,クラス・種目リスト!$A$2:$V$20,11,FALSE),"-")</f>
        <v>-</v>
      </c>
      <c r="AW19" s="40" t="str">
        <f>IFERROR(VLOOKUP($D19,クラス・種目リスト!$A$2:$V$20,12,FALSE),"-")</f>
        <v>-</v>
      </c>
      <c r="AX19" s="40" t="str">
        <f>IFERROR(VLOOKUP($D19,クラス・種目リスト!$A$2:$V$20,13,FALSE),"-")</f>
        <v>-</v>
      </c>
      <c r="AY19" s="40" t="str">
        <f>IFERROR(VLOOKUP($D19,クラス・種目リスト!$A$2:$V$20,14,FALSE),"-")</f>
        <v>-</v>
      </c>
      <c r="AZ19" s="40" t="str">
        <f>IFERROR(VLOOKUP($D19,クラス・種目リスト!$A$2:$V$20,15,FALSE),"-")</f>
        <v>-</v>
      </c>
      <c r="BA19" s="40" t="str">
        <f>IFERROR(VLOOKUP($D19,クラス・種目リスト!$A$2:$V$20,16,FALSE),"-")</f>
        <v>-</v>
      </c>
      <c r="BB19" s="40" t="str">
        <f>IFERROR(VLOOKUP($D19,クラス・種目リスト!$A$2:$V$20,17,FALSE),"-")</f>
        <v>-</v>
      </c>
      <c r="BC19" s="40" t="str">
        <f>IFERROR(VLOOKUP($D19,クラス・種目リスト!$A$2:$V$20,18,FALSE),"-")</f>
        <v>-</v>
      </c>
      <c r="BD19" s="40" t="str">
        <f>IFERROR(VLOOKUP($D19,クラス・種目リスト!$A$2:$V$20,19,FALSE),"-")</f>
        <v>-</v>
      </c>
      <c r="BE19" s="40" t="str">
        <f>IFERROR(VLOOKUP($D19,クラス・種目リスト!$A$2:$V$20,20,FALSE),"-")</f>
        <v>-</v>
      </c>
      <c r="BF19" s="40" t="str">
        <f>IFERROR(VLOOKUP($D19,クラス・種目リスト!$A$2:$V$20,21,FALSE),"-")</f>
        <v>-</v>
      </c>
      <c r="BG19" s="40" t="str">
        <f>IFERROR(VLOOKUP($D19,クラス・種目リスト!$A$2:$V$20,22,FALSE),"-")</f>
        <v>-</v>
      </c>
      <c r="BH19" s="40" t="str">
        <f>IFERROR(VLOOKUP($G19,クラス・種目リスト!$A$2:$V$20,3,FALSE),"-")</f>
        <v>800m</v>
      </c>
      <c r="BI19" s="40" t="str">
        <f>IFERROR(VLOOKUP($G19,クラス・種目リスト!$A$2:$V$20,4,FALSE),"-")</f>
        <v>80mH</v>
      </c>
      <c r="BJ19" s="40" t="str">
        <f>IFERROR(VLOOKUP($G19,クラス・種目リスト!$A$2:$V$20,5,FALSE),"-")</f>
        <v>走高跳</v>
      </c>
      <c r="BK19" s="40" t="str">
        <f>IFERROR(VLOOKUP($G19,クラス・種目リスト!$A$2:$V$20,6,FALSE),"-")</f>
        <v>走幅跳</v>
      </c>
      <c r="BL19" s="40" t="str">
        <f>IFERROR(VLOOKUP($G19,クラス・種目リスト!$A$2:$V$20,7,FALSE),"-")</f>
        <v>ｼﾞｬﾍﾞﾘｯｸﾎﾞｰﾙ投</v>
      </c>
      <c r="BM19" s="40" t="str">
        <f>IFERROR(VLOOKUP($G19,クラス・種目リスト!$A$2:$V$20,8,FALSE),"-")</f>
        <v>ｺﾝﾊﾞｲﾝﾄﾞA</v>
      </c>
      <c r="BN19" s="40" t="str">
        <f>IFERROR(VLOOKUP($G19,クラス・種目リスト!$A$2:$V$20,9,FALSE),"-")</f>
        <v>ｺﾝﾊﾞｲﾝﾄﾞB</v>
      </c>
      <c r="BO19" s="40" t="str">
        <f>IFERROR(VLOOKUP($G19,クラス・種目リスト!$A$2:$V$20,10,FALSE),"-")</f>
        <v>-</v>
      </c>
      <c r="BP19" s="40" t="str">
        <f>IFERROR(VLOOKUP($G19,クラス・種目リスト!$A$2:$V$20,11,FALSE),"-")</f>
        <v>-</v>
      </c>
      <c r="BQ19" s="40" t="str">
        <f>IFERROR(VLOOKUP($G19,クラス・種目リスト!$A$2:$V$20,12,FALSE),"-")</f>
        <v>-</v>
      </c>
      <c r="BR19" s="40" t="str">
        <f>IFERROR(VLOOKUP($G19,クラス・種目リスト!$A$2:$V$20,13,FALSE),"-")</f>
        <v>-</v>
      </c>
      <c r="BS19" s="40" t="str">
        <f>IFERROR(VLOOKUP($G19,クラス・種目リスト!$A$2:$V$20,14,FALSE),"-")</f>
        <v>-</v>
      </c>
      <c r="BT19" s="40" t="str">
        <f>IFERROR(VLOOKUP($G19,クラス・種目リスト!$A$2:$V$20,15,FALSE),"-")</f>
        <v>-</v>
      </c>
      <c r="BU19" s="40" t="str">
        <f>IFERROR(VLOOKUP($G19,クラス・種目リスト!$A$2:$V$20,16,FALSE),"-")</f>
        <v>-</v>
      </c>
      <c r="BV19" s="40" t="str">
        <f>IFERROR(VLOOKUP($G19,クラス・種目リスト!$A$2:$V$20,17,FALSE),"-")</f>
        <v>-</v>
      </c>
      <c r="BW19" s="40" t="str">
        <f>IFERROR(VLOOKUP($G19,クラス・種目リスト!$A$2:$V$20,18,FALSE),"-")</f>
        <v>-</v>
      </c>
      <c r="BX19" s="40" t="str">
        <f>IFERROR(VLOOKUP($G19,クラス・種目リスト!$A$2:$V$20,19,FALSE),"-")</f>
        <v>-</v>
      </c>
      <c r="BY19" s="40" t="str">
        <f>IFERROR(VLOOKUP($G19,クラス・種目リスト!$A$2:$V$20,20,FALSE),"-")</f>
        <v>-</v>
      </c>
      <c r="BZ19" s="40" t="str">
        <f>IFERROR(VLOOKUP($G19,クラス・種目リスト!$A$2:$V$20,21,FALSE),"-")</f>
        <v>-</v>
      </c>
      <c r="CA19" s="40" t="str">
        <f>IFERROR(VLOOKUP($G19,クラス・種目リスト!$A$2:$V$20,22,FALSE),"-")</f>
        <v>-</v>
      </c>
      <c r="CC19" s="15">
        <f ca="1">IF(INDIRECT("O34")="-",0,COUNTA(INDIRECT("O34")))+IF(INDIRECT("X34")="-",0,COUNTA(INDIRECT("X34")))+IF(INDIRECT("AK34")="-",0,COUNTA(INDIRECT("AK34")))+IF(INDIRECT("AT34")="-",0,COUNTA(INDIRECT("AT34")))</f>
        <v>0</v>
      </c>
    </row>
    <row r="20" spans="1:81" ht="19.5" customHeight="1" x14ac:dyDescent="0.2">
      <c r="A20" s="67">
        <v>17</v>
      </c>
      <c r="B20" s="68" t="s">
        <v>89</v>
      </c>
      <c r="C20" s="69" t="s">
        <v>90</v>
      </c>
      <c r="D20" s="80" t="s">
        <v>31</v>
      </c>
      <c r="E20" s="83" t="s">
        <v>49</v>
      </c>
      <c r="F20" s="125" t="s">
        <v>284</v>
      </c>
      <c r="G20" s="86" t="s">
        <v>78</v>
      </c>
      <c r="H20" s="81" t="s">
        <v>48</v>
      </c>
      <c r="I20" s="125" t="s">
        <v>284</v>
      </c>
      <c r="J20" s="128"/>
      <c r="K20" s="97">
        <v>5</v>
      </c>
      <c r="L20" s="62"/>
      <c r="M20" s="98"/>
      <c r="N20" s="65"/>
      <c r="O20" s="79"/>
      <c r="P20" s="79"/>
      <c r="Q20" s="79"/>
      <c r="R20" s="79"/>
      <c r="S20" s="79"/>
      <c r="T20" s="79"/>
      <c r="U20" s="24"/>
      <c r="V20" s="98"/>
      <c r="W20" s="65"/>
      <c r="X20" s="79"/>
      <c r="Y20" s="79"/>
      <c r="Z20" s="79"/>
      <c r="AA20" s="79"/>
      <c r="AB20" s="79"/>
      <c r="AC20" s="79"/>
      <c r="AD20" s="24"/>
      <c r="AE20" s="62"/>
      <c r="AF20" s="62"/>
      <c r="AG20" s="74"/>
      <c r="AH20" s="62"/>
      <c r="AI20" s="99" t="e">
        <f>IF(#REF!=1,#REF!&amp;#REF!&amp;#REF!,#REF!&amp;#REF!)</f>
        <v>#REF!</v>
      </c>
      <c r="AJ20" s="48" t="str">
        <f>IFERROR(VLOOKUP($AI20,クラス・種目リスト!$A$29:$E$44,3,FALSE),"-")</f>
        <v>-</v>
      </c>
      <c r="AK20" s="48" t="str">
        <f>IFERROR(VLOOKUP($AI20,クラス・種目リスト!$A$29:$E$44,4,FALSE),"-")</f>
        <v>-</v>
      </c>
      <c r="AL20" s="48" t="str">
        <f>IFERROR(VLOOKUP($AI20,クラス・種目リスト!$A$29:$E$44,5,FALSE),"-")</f>
        <v>-</v>
      </c>
      <c r="AM20" s="112"/>
      <c r="AN20" s="40" t="str">
        <f>IFERROR(VLOOKUP($D20,クラス・種目リスト!$A$2:$V$20,3,FALSE),"-")</f>
        <v>100m</v>
      </c>
      <c r="AO20" s="40" t="str">
        <f>IFERROR(VLOOKUP($D20,クラス・種目リスト!$A$2:$V$20,4,FALSE),"-")</f>
        <v>-</v>
      </c>
      <c r="AP20" s="40" t="str">
        <f>IFERROR(VLOOKUP($D20,クラス・種目リスト!$A$2:$V$20,5,FALSE),"-")</f>
        <v>-</v>
      </c>
      <c r="AQ20" s="40" t="str">
        <f>IFERROR(VLOOKUP($D20,クラス・種目リスト!$A$2:$V$20,6,FALSE),"-")</f>
        <v>-</v>
      </c>
      <c r="AR20" s="40" t="str">
        <f>IFERROR(VLOOKUP($D20,クラス・種目リスト!$A$2:$V$20,7,FALSE),"-")</f>
        <v>-</v>
      </c>
      <c r="AS20" s="40" t="str">
        <f>IFERROR(VLOOKUP($D20,クラス・種目リスト!$A$2:$V$20,8,FALSE),"-")</f>
        <v>-</v>
      </c>
      <c r="AT20" s="40" t="str">
        <f>IFERROR(VLOOKUP($D20,クラス・種目リスト!$A$2:$V$20,9,FALSE),"-")</f>
        <v>-</v>
      </c>
      <c r="AU20" s="40" t="str">
        <f>IFERROR(VLOOKUP($D20,クラス・種目リスト!$A$2:$V$20,10,FALSE),"-")</f>
        <v>-</v>
      </c>
      <c r="AV20" s="40" t="str">
        <f>IFERROR(VLOOKUP($D20,クラス・種目リスト!$A$2:$V$20,11,FALSE),"-")</f>
        <v>-</v>
      </c>
      <c r="AW20" s="40" t="str">
        <f>IFERROR(VLOOKUP($D20,クラス・種目リスト!$A$2:$V$20,12,FALSE),"-")</f>
        <v>-</v>
      </c>
      <c r="AX20" s="40" t="str">
        <f>IFERROR(VLOOKUP($D20,クラス・種目リスト!$A$2:$V$20,13,FALSE),"-")</f>
        <v>-</v>
      </c>
      <c r="AY20" s="40" t="str">
        <f>IFERROR(VLOOKUP($D20,クラス・種目リスト!$A$2:$V$20,14,FALSE),"-")</f>
        <v>-</v>
      </c>
      <c r="AZ20" s="40" t="str">
        <f>IFERROR(VLOOKUP($D20,クラス・種目リスト!$A$2:$V$20,15,FALSE),"-")</f>
        <v>-</v>
      </c>
      <c r="BA20" s="40" t="str">
        <f>IFERROR(VLOOKUP($D20,クラス・種目リスト!$A$2:$V$20,16,FALSE),"-")</f>
        <v>-</v>
      </c>
      <c r="BB20" s="40" t="str">
        <f>IFERROR(VLOOKUP($D20,クラス・種目リスト!$A$2:$V$20,17,FALSE),"-")</f>
        <v>-</v>
      </c>
      <c r="BC20" s="40" t="str">
        <f>IFERROR(VLOOKUP($D20,クラス・種目リスト!$A$2:$V$20,18,FALSE),"-")</f>
        <v>-</v>
      </c>
      <c r="BD20" s="40" t="str">
        <f>IFERROR(VLOOKUP($D20,クラス・種目リスト!$A$2:$V$20,19,FALSE),"-")</f>
        <v>-</v>
      </c>
      <c r="BE20" s="40" t="str">
        <f>IFERROR(VLOOKUP($D20,クラス・種目リスト!$A$2:$V$20,20,FALSE),"-")</f>
        <v>-</v>
      </c>
      <c r="BF20" s="40" t="str">
        <f>IFERROR(VLOOKUP($D20,クラス・種目リスト!$A$2:$V$20,21,FALSE),"-")</f>
        <v>-</v>
      </c>
      <c r="BG20" s="40" t="str">
        <f>IFERROR(VLOOKUP($D20,クラス・種目リスト!$A$2:$V$20,22,FALSE),"-")</f>
        <v>-</v>
      </c>
      <c r="BH20" s="40" t="str">
        <f>IFERROR(VLOOKUP($G20,クラス・種目リスト!$A$2:$V$20,3,FALSE),"-")</f>
        <v>800m</v>
      </c>
      <c r="BI20" s="40" t="str">
        <f>IFERROR(VLOOKUP($G20,クラス・種目リスト!$A$2:$V$20,4,FALSE),"-")</f>
        <v>80mH</v>
      </c>
      <c r="BJ20" s="40" t="str">
        <f>IFERROR(VLOOKUP($G20,クラス・種目リスト!$A$2:$V$20,5,FALSE),"-")</f>
        <v>走高跳</v>
      </c>
      <c r="BK20" s="40" t="str">
        <f>IFERROR(VLOOKUP($G20,クラス・種目リスト!$A$2:$V$20,6,FALSE),"-")</f>
        <v>走幅跳</v>
      </c>
      <c r="BL20" s="40" t="str">
        <f>IFERROR(VLOOKUP($G20,クラス・種目リスト!$A$2:$V$20,7,FALSE),"-")</f>
        <v>ｼﾞｬﾍﾞﾘｯｸﾎﾞｰﾙ投</v>
      </c>
      <c r="BM20" s="40" t="str">
        <f>IFERROR(VLOOKUP($G20,クラス・種目リスト!$A$2:$V$20,8,FALSE),"-")</f>
        <v>ｺﾝﾊﾞｲﾝﾄﾞA</v>
      </c>
      <c r="BN20" s="40" t="str">
        <f>IFERROR(VLOOKUP($G20,クラス・種目リスト!$A$2:$V$20,9,FALSE),"-")</f>
        <v>ｺﾝﾊﾞｲﾝﾄﾞB</v>
      </c>
      <c r="BO20" s="40" t="str">
        <f>IFERROR(VLOOKUP($G20,クラス・種目リスト!$A$2:$V$20,10,FALSE),"-")</f>
        <v>-</v>
      </c>
      <c r="BP20" s="40" t="str">
        <f>IFERROR(VLOOKUP($G20,クラス・種目リスト!$A$2:$V$20,11,FALSE),"-")</f>
        <v>-</v>
      </c>
      <c r="BQ20" s="40" t="str">
        <f>IFERROR(VLOOKUP($G20,クラス・種目リスト!$A$2:$V$20,12,FALSE),"-")</f>
        <v>-</v>
      </c>
      <c r="BR20" s="40" t="str">
        <f>IFERROR(VLOOKUP($G20,クラス・種目リスト!$A$2:$V$20,13,FALSE),"-")</f>
        <v>-</v>
      </c>
      <c r="BS20" s="40" t="str">
        <f>IFERROR(VLOOKUP($G20,クラス・種目リスト!$A$2:$V$20,14,FALSE),"-")</f>
        <v>-</v>
      </c>
      <c r="BT20" s="40" t="str">
        <f>IFERROR(VLOOKUP($G20,クラス・種目リスト!$A$2:$V$20,15,FALSE),"-")</f>
        <v>-</v>
      </c>
      <c r="BU20" s="40" t="str">
        <f>IFERROR(VLOOKUP($G20,クラス・種目リスト!$A$2:$V$20,16,FALSE),"-")</f>
        <v>-</v>
      </c>
      <c r="BV20" s="40" t="str">
        <f>IFERROR(VLOOKUP($G20,クラス・種目リスト!$A$2:$V$20,17,FALSE),"-")</f>
        <v>-</v>
      </c>
      <c r="BW20" s="40" t="str">
        <f>IFERROR(VLOOKUP($G20,クラス・種目リスト!$A$2:$V$20,18,FALSE),"-")</f>
        <v>-</v>
      </c>
      <c r="BX20" s="40" t="str">
        <f>IFERROR(VLOOKUP($G20,クラス・種目リスト!$A$2:$V$20,19,FALSE),"-")</f>
        <v>-</v>
      </c>
      <c r="BY20" s="40" t="str">
        <f>IFERROR(VLOOKUP($G20,クラス・種目リスト!$A$2:$V$20,20,FALSE),"-")</f>
        <v>-</v>
      </c>
      <c r="BZ20" s="40" t="str">
        <f>IFERROR(VLOOKUP($G20,クラス・種目リスト!$A$2:$V$20,21,FALSE),"-")</f>
        <v>-</v>
      </c>
      <c r="CA20" s="40" t="str">
        <f>IFERROR(VLOOKUP($G20,クラス・種目リスト!$A$2:$V$20,22,FALSE),"-")</f>
        <v>-</v>
      </c>
      <c r="CC20" s="15">
        <f ca="1">IF(INDIRECT("O35")="-",0,COUNTA(INDIRECT("O35")))+IF(INDIRECT("X35")="-",0,COUNTA(INDIRECT("X35")))+IF(INDIRECT("AK35")="-",0,COUNTA(INDIRECT("AK35")))+IF(INDIRECT("AT35")="-",0,COUNTA(INDIRECT("AT35")))</f>
        <v>0</v>
      </c>
    </row>
    <row r="21" spans="1:81" ht="19.5" customHeight="1" x14ac:dyDescent="0.2">
      <c r="A21" s="67">
        <v>18</v>
      </c>
      <c r="B21" s="71" t="s">
        <v>56</v>
      </c>
      <c r="C21" s="72" t="s">
        <v>91</v>
      </c>
      <c r="D21" s="80" t="s">
        <v>78</v>
      </c>
      <c r="E21" s="83" t="s">
        <v>48</v>
      </c>
      <c r="F21" s="125" t="s">
        <v>289</v>
      </c>
      <c r="G21" s="86"/>
      <c r="H21" s="81"/>
      <c r="I21" s="125"/>
      <c r="J21" s="128"/>
      <c r="K21" s="97">
        <v>5</v>
      </c>
      <c r="L21" s="62"/>
      <c r="M21" s="98"/>
      <c r="N21" s="65"/>
      <c r="O21" s="79"/>
      <c r="P21" s="79"/>
      <c r="Q21" s="79"/>
      <c r="R21" s="79"/>
      <c r="S21" s="79"/>
      <c r="T21" s="79"/>
      <c r="U21" s="24"/>
      <c r="V21" s="98"/>
      <c r="W21" s="65"/>
      <c r="X21" s="79"/>
      <c r="Y21" s="79"/>
      <c r="Z21" s="79"/>
      <c r="AA21" s="79"/>
      <c r="AB21" s="79"/>
      <c r="AC21" s="79"/>
      <c r="AD21" s="24"/>
      <c r="AE21" s="62"/>
      <c r="AF21" s="62"/>
      <c r="AG21" s="74"/>
      <c r="AH21" s="62"/>
      <c r="AI21" s="99" t="e">
        <f>IF(#REF!=1,#REF!&amp;#REF!&amp;#REF!,#REF!&amp;#REF!)</f>
        <v>#REF!</v>
      </c>
      <c r="AJ21" s="48" t="str">
        <f>IFERROR(VLOOKUP($AI21,クラス・種目リスト!$A$29:$E$44,3,FALSE),"-")</f>
        <v>-</v>
      </c>
      <c r="AK21" s="48" t="str">
        <f>IFERROR(VLOOKUP($AI21,クラス・種目リスト!$A$29:$E$44,4,FALSE),"-")</f>
        <v>-</v>
      </c>
      <c r="AL21" s="48" t="str">
        <f>IFERROR(VLOOKUP($AI21,クラス・種目リスト!$A$29:$E$44,5,FALSE),"-")</f>
        <v>-</v>
      </c>
      <c r="AM21" s="112"/>
      <c r="AN21" s="40" t="str">
        <f>IFERROR(VLOOKUP($D21,クラス・種目リスト!$A$2:$V$20,3,FALSE),"-")</f>
        <v>800m</v>
      </c>
      <c r="AO21" s="40" t="str">
        <f>IFERROR(VLOOKUP($D21,クラス・種目リスト!$A$2:$V$20,4,FALSE),"-")</f>
        <v>80mH</v>
      </c>
      <c r="AP21" s="40" t="str">
        <f>IFERROR(VLOOKUP($D21,クラス・種目リスト!$A$2:$V$20,5,FALSE),"-")</f>
        <v>走高跳</v>
      </c>
      <c r="AQ21" s="40" t="str">
        <f>IFERROR(VLOOKUP($D21,クラス・種目リスト!$A$2:$V$20,6,FALSE),"-")</f>
        <v>走幅跳</v>
      </c>
      <c r="AR21" s="40" t="str">
        <f>IFERROR(VLOOKUP($D21,クラス・種目リスト!$A$2:$V$20,7,FALSE),"-")</f>
        <v>ｼﾞｬﾍﾞﾘｯｸﾎﾞｰﾙ投</v>
      </c>
      <c r="AS21" s="40" t="str">
        <f>IFERROR(VLOOKUP($D21,クラス・種目リスト!$A$2:$V$20,8,FALSE),"-")</f>
        <v>ｺﾝﾊﾞｲﾝﾄﾞA</v>
      </c>
      <c r="AT21" s="40" t="str">
        <f>IFERROR(VLOOKUP($D21,クラス・種目リスト!$A$2:$V$20,9,FALSE),"-")</f>
        <v>ｺﾝﾊﾞｲﾝﾄﾞB</v>
      </c>
      <c r="AU21" s="40" t="str">
        <f>IFERROR(VLOOKUP($D21,クラス・種目リスト!$A$2:$V$20,10,FALSE),"-")</f>
        <v>-</v>
      </c>
      <c r="AV21" s="40" t="str">
        <f>IFERROR(VLOOKUP($D21,クラス・種目リスト!$A$2:$V$20,11,FALSE),"-")</f>
        <v>-</v>
      </c>
      <c r="AW21" s="40" t="str">
        <f>IFERROR(VLOOKUP($D21,クラス・種目リスト!$A$2:$V$20,12,FALSE),"-")</f>
        <v>-</v>
      </c>
      <c r="AX21" s="40" t="str">
        <f>IFERROR(VLOOKUP($D21,クラス・種目リスト!$A$2:$V$20,13,FALSE),"-")</f>
        <v>-</v>
      </c>
      <c r="AY21" s="40" t="str">
        <f>IFERROR(VLOOKUP($D21,クラス・種目リスト!$A$2:$V$20,14,FALSE),"-")</f>
        <v>-</v>
      </c>
      <c r="AZ21" s="40" t="str">
        <f>IFERROR(VLOOKUP($D21,クラス・種目リスト!$A$2:$V$20,15,FALSE),"-")</f>
        <v>-</v>
      </c>
      <c r="BA21" s="40" t="str">
        <f>IFERROR(VLOOKUP($D21,クラス・種目リスト!$A$2:$V$20,16,FALSE),"-")</f>
        <v>-</v>
      </c>
      <c r="BB21" s="40" t="str">
        <f>IFERROR(VLOOKUP($D21,クラス・種目リスト!$A$2:$V$20,17,FALSE),"-")</f>
        <v>-</v>
      </c>
      <c r="BC21" s="40" t="str">
        <f>IFERROR(VLOOKUP($D21,クラス・種目リスト!$A$2:$V$20,18,FALSE),"-")</f>
        <v>-</v>
      </c>
      <c r="BD21" s="40" t="str">
        <f>IFERROR(VLOOKUP($D21,クラス・種目リスト!$A$2:$V$20,19,FALSE),"-")</f>
        <v>-</v>
      </c>
      <c r="BE21" s="40" t="str">
        <f>IFERROR(VLOOKUP($D21,クラス・種目リスト!$A$2:$V$20,20,FALSE),"-")</f>
        <v>-</v>
      </c>
      <c r="BF21" s="40" t="str">
        <f>IFERROR(VLOOKUP($D21,クラス・種目リスト!$A$2:$V$20,21,FALSE),"-")</f>
        <v>-</v>
      </c>
      <c r="BG21" s="40" t="str">
        <f>IFERROR(VLOOKUP($D21,クラス・種目リスト!$A$2:$V$20,22,FALSE),"-")</f>
        <v>-</v>
      </c>
      <c r="BH21" s="40" t="str">
        <f>IFERROR(VLOOKUP($G21,クラス・種目リスト!$A$2:$V$20,3,FALSE),"-")</f>
        <v>-</v>
      </c>
      <c r="BI21" s="40" t="str">
        <f>IFERROR(VLOOKUP($G21,クラス・種目リスト!$A$2:$V$20,4,FALSE),"-")</f>
        <v>-</v>
      </c>
      <c r="BJ21" s="40" t="str">
        <f>IFERROR(VLOOKUP($G21,クラス・種目リスト!$A$2:$V$20,5,FALSE),"-")</f>
        <v>-</v>
      </c>
      <c r="BK21" s="40" t="str">
        <f>IFERROR(VLOOKUP($G21,クラス・種目リスト!$A$2:$V$20,6,FALSE),"-")</f>
        <v>-</v>
      </c>
      <c r="BL21" s="40" t="str">
        <f>IFERROR(VLOOKUP($G21,クラス・種目リスト!$A$2:$V$20,7,FALSE),"-")</f>
        <v>-</v>
      </c>
      <c r="BM21" s="40" t="str">
        <f>IFERROR(VLOOKUP($G21,クラス・種目リスト!$A$2:$V$20,8,FALSE),"-")</f>
        <v>-</v>
      </c>
      <c r="BN21" s="40" t="str">
        <f>IFERROR(VLOOKUP($G21,クラス・種目リスト!$A$2:$V$20,9,FALSE),"-")</f>
        <v>-</v>
      </c>
      <c r="BO21" s="40" t="str">
        <f>IFERROR(VLOOKUP($G21,クラス・種目リスト!$A$2:$V$20,10,FALSE),"-")</f>
        <v>-</v>
      </c>
      <c r="BP21" s="40" t="str">
        <f>IFERROR(VLOOKUP($G21,クラス・種目リスト!$A$2:$V$20,11,FALSE),"-")</f>
        <v>-</v>
      </c>
      <c r="BQ21" s="40" t="str">
        <f>IFERROR(VLOOKUP($G21,クラス・種目リスト!$A$2:$V$20,12,FALSE),"-")</f>
        <v>-</v>
      </c>
      <c r="BR21" s="40" t="str">
        <f>IFERROR(VLOOKUP($G21,クラス・種目リスト!$A$2:$V$20,13,FALSE),"-")</f>
        <v>-</v>
      </c>
      <c r="BS21" s="40" t="str">
        <f>IFERROR(VLOOKUP($G21,クラス・種目リスト!$A$2:$V$20,14,FALSE),"-")</f>
        <v>-</v>
      </c>
      <c r="BT21" s="40" t="str">
        <f>IFERROR(VLOOKUP($G21,クラス・種目リスト!$A$2:$V$20,15,FALSE),"-")</f>
        <v>-</v>
      </c>
      <c r="BU21" s="40" t="str">
        <f>IFERROR(VLOOKUP($G21,クラス・種目リスト!$A$2:$V$20,16,FALSE),"-")</f>
        <v>-</v>
      </c>
      <c r="BV21" s="40" t="str">
        <f>IFERROR(VLOOKUP($G21,クラス・種目リスト!$A$2:$V$20,17,FALSE),"-")</f>
        <v>-</v>
      </c>
      <c r="BW21" s="40" t="str">
        <f>IFERROR(VLOOKUP($G21,クラス・種目リスト!$A$2:$V$20,18,FALSE),"-")</f>
        <v>-</v>
      </c>
      <c r="BX21" s="40" t="str">
        <f>IFERROR(VLOOKUP($G21,クラス・種目リスト!$A$2:$V$20,19,FALSE),"-")</f>
        <v>-</v>
      </c>
      <c r="BY21" s="40" t="str">
        <f>IFERROR(VLOOKUP($G21,クラス・種目リスト!$A$2:$V$20,20,FALSE),"-")</f>
        <v>-</v>
      </c>
      <c r="BZ21" s="40" t="str">
        <f>IFERROR(VLOOKUP($G21,クラス・種目リスト!$A$2:$V$20,21,FALSE),"-")</f>
        <v>-</v>
      </c>
      <c r="CA21" s="40" t="str">
        <f>IFERROR(VLOOKUP($G21,クラス・種目リスト!$A$2:$V$20,22,FALSE),"-")</f>
        <v>-</v>
      </c>
      <c r="CC21" s="15">
        <f ca="1">IF(INDIRECT("O36")="-",0,COUNTA(INDIRECT("O36")))+IF(INDIRECT("X36")="-",0,COUNTA(INDIRECT("X36")))+IF(INDIRECT("AK36")="-",0,COUNTA(INDIRECT("AK36")))+IF(INDIRECT("AT36")="-",0,COUNTA(INDIRECT("AT36")))</f>
        <v>0</v>
      </c>
    </row>
    <row r="22" spans="1:81" ht="19.5" customHeight="1" x14ac:dyDescent="0.2">
      <c r="A22" s="67">
        <v>19</v>
      </c>
      <c r="B22" s="68" t="s">
        <v>92</v>
      </c>
      <c r="C22" s="69" t="s">
        <v>93</v>
      </c>
      <c r="D22" s="80" t="s">
        <v>31</v>
      </c>
      <c r="E22" s="83" t="s">
        <v>49</v>
      </c>
      <c r="F22" s="125" t="s">
        <v>285</v>
      </c>
      <c r="G22" s="86" t="s">
        <v>78</v>
      </c>
      <c r="H22" s="81" t="s">
        <v>85</v>
      </c>
      <c r="I22" s="125" t="s">
        <v>291</v>
      </c>
      <c r="J22" s="128"/>
      <c r="K22" s="97">
        <v>5</v>
      </c>
      <c r="L22" s="62"/>
      <c r="M22" s="98"/>
      <c r="N22" s="65"/>
      <c r="O22" s="79"/>
      <c r="P22" s="79"/>
      <c r="Q22" s="79"/>
      <c r="R22" s="79"/>
      <c r="S22" s="79"/>
      <c r="T22" s="79"/>
      <c r="U22" s="24"/>
      <c r="V22" s="98"/>
      <c r="W22" s="65"/>
      <c r="X22" s="79"/>
      <c r="Y22" s="79"/>
      <c r="Z22" s="79"/>
      <c r="AA22" s="79"/>
      <c r="AB22" s="79"/>
      <c r="AC22" s="79"/>
      <c r="AD22" s="24"/>
      <c r="AE22" s="62"/>
      <c r="AF22" s="62"/>
      <c r="AG22" s="74"/>
      <c r="AH22" s="62"/>
      <c r="AI22" s="99" t="e">
        <f>IF(#REF!=1,#REF!&amp;#REF!&amp;#REF!,#REF!&amp;#REF!)</f>
        <v>#REF!</v>
      </c>
      <c r="AJ22" s="48" t="str">
        <f>IFERROR(VLOOKUP($AI22,クラス・種目リスト!$A$29:$E$44,3,FALSE),"-")</f>
        <v>-</v>
      </c>
      <c r="AK22" s="48" t="str">
        <f>IFERROR(VLOOKUP($AI22,クラス・種目リスト!$A$29:$E$44,4,FALSE),"-")</f>
        <v>-</v>
      </c>
      <c r="AL22" s="48" t="str">
        <f>IFERROR(VLOOKUP($AI22,クラス・種目リスト!$A$29:$E$44,5,FALSE),"-")</f>
        <v>-</v>
      </c>
      <c r="AM22" s="112"/>
      <c r="AN22" s="40" t="str">
        <f>IFERROR(VLOOKUP($D22,クラス・種目リスト!$A$2:$V$20,3,FALSE),"-")</f>
        <v>100m</v>
      </c>
      <c r="AO22" s="40" t="str">
        <f>IFERROR(VLOOKUP($D22,クラス・種目リスト!$A$2:$V$20,4,FALSE),"-")</f>
        <v>-</v>
      </c>
      <c r="AP22" s="40" t="str">
        <f>IFERROR(VLOOKUP($D22,クラス・種目リスト!$A$2:$V$20,5,FALSE),"-")</f>
        <v>-</v>
      </c>
      <c r="AQ22" s="40" t="str">
        <f>IFERROR(VLOOKUP($D22,クラス・種目リスト!$A$2:$V$20,6,FALSE),"-")</f>
        <v>-</v>
      </c>
      <c r="AR22" s="40" t="str">
        <f>IFERROR(VLOOKUP($D22,クラス・種目リスト!$A$2:$V$20,7,FALSE),"-")</f>
        <v>-</v>
      </c>
      <c r="AS22" s="40" t="str">
        <f>IFERROR(VLOOKUP($D22,クラス・種目リスト!$A$2:$V$20,8,FALSE),"-")</f>
        <v>-</v>
      </c>
      <c r="AT22" s="40" t="str">
        <f>IFERROR(VLOOKUP($D22,クラス・種目リスト!$A$2:$V$20,9,FALSE),"-")</f>
        <v>-</v>
      </c>
      <c r="AU22" s="40" t="str">
        <f>IFERROR(VLOOKUP($D22,クラス・種目リスト!$A$2:$V$20,10,FALSE),"-")</f>
        <v>-</v>
      </c>
      <c r="AV22" s="40" t="str">
        <f>IFERROR(VLOOKUP($D22,クラス・種目リスト!$A$2:$V$20,11,FALSE),"-")</f>
        <v>-</v>
      </c>
      <c r="AW22" s="40" t="str">
        <f>IFERROR(VLOOKUP($D22,クラス・種目リスト!$A$2:$V$20,12,FALSE),"-")</f>
        <v>-</v>
      </c>
      <c r="AX22" s="40" t="str">
        <f>IFERROR(VLOOKUP($D22,クラス・種目リスト!$A$2:$V$20,13,FALSE),"-")</f>
        <v>-</v>
      </c>
      <c r="AY22" s="40" t="str">
        <f>IFERROR(VLOOKUP($D22,クラス・種目リスト!$A$2:$V$20,14,FALSE),"-")</f>
        <v>-</v>
      </c>
      <c r="AZ22" s="40" t="str">
        <f>IFERROR(VLOOKUP($D22,クラス・種目リスト!$A$2:$V$20,15,FALSE),"-")</f>
        <v>-</v>
      </c>
      <c r="BA22" s="40" t="str">
        <f>IFERROR(VLOOKUP($D22,クラス・種目リスト!$A$2:$V$20,16,FALSE),"-")</f>
        <v>-</v>
      </c>
      <c r="BB22" s="40" t="str">
        <f>IFERROR(VLOOKUP($D22,クラス・種目リスト!$A$2:$V$20,17,FALSE),"-")</f>
        <v>-</v>
      </c>
      <c r="BC22" s="40" t="str">
        <f>IFERROR(VLOOKUP($D22,クラス・種目リスト!$A$2:$V$20,18,FALSE),"-")</f>
        <v>-</v>
      </c>
      <c r="BD22" s="40" t="str">
        <f>IFERROR(VLOOKUP($D22,クラス・種目リスト!$A$2:$V$20,19,FALSE),"-")</f>
        <v>-</v>
      </c>
      <c r="BE22" s="40" t="str">
        <f>IFERROR(VLOOKUP($D22,クラス・種目リスト!$A$2:$V$20,20,FALSE),"-")</f>
        <v>-</v>
      </c>
      <c r="BF22" s="40" t="str">
        <f>IFERROR(VLOOKUP($D22,クラス・種目リスト!$A$2:$V$20,21,FALSE),"-")</f>
        <v>-</v>
      </c>
      <c r="BG22" s="40" t="str">
        <f>IFERROR(VLOOKUP($D22,クラス・種目リスト!$A$2:$V$20,22,FALSE),"-")</f>
        <v>-</v>
      </c>
      <c r="BH22" s="40" t="str">
        <f>IFERROR(VLOOKUP($G22,クラス・種目リスト!$A$2:$V$20,3,FALSE),"-")</f>
        <v>800m</v>
      </c>
      <c r="BI22" s="40" t="str">
        <f>IFERROR(VLOOKUP($G22,クラス・種目リスト!$A$2:$V$20,4,FALSE),"-")</f>
        <v>80mH</v>
      </c>
      <c r="BJ22" s="40" t="str">
        <f>IFERROR(VLOOKUP($G22,クラス・種目リスト!$A$2:$V$20,5,FALSE),"-")</f>
        <v>走高跳</v>
      </c>
      <c r="BK22" s="40" t="str">
        <f>IFERROR(VLOOKUP($G22,クラス・種目リスト!$A$2:$V$20,6,FALSE),"-")</f>
        <v>走幅跳</v>
      </c>
      <c r="BL22" s="40" t="str">
        <f>IFERROR(VLOOKUP($G22,クラス・種目リスト!$A$2:$V$20,7,FALSE),"-")</f>
        <v>ｼﾞｬﾍﾞﾘｯｸﾎﾞｰﾙ投</v>
      </c>
      <c r="BM22" s="40" t="str">
        <f>IFERROR(VLOOKUP($G22,クラス・種目リスト!$A$2:$V$20,8,FALSE),"-")</f>
        <v>ｺﾝﾊﾞｲﾝﾄﾞA</v>
      </c>
      <c r="BN22" s="40" t="str">
        <f>IFERROR(VLOOKUP($G22,クラス・種目リスト!$A$2:$V$20,9,FALSE),"-")</f>
        <v>ｺﾝﾊﾞｲﾝﾄﾞB</v>
      </c>
      <c r="BO22" s="40" t="str">
        <f>IFERROR(VLOOKUP($G22,クラス・種目リスト!$A$2:$V$20,10,FALSE),"-")</f>
        <v>-</v>
      </c>
      <c r="BP22" s="40" t="str">
        <f>IFERROR(VLOOKUP($G22,クラス・種目リスト!$A$2:$V$20,11,FALSE),"-")</f>
        <v>-</v>
      </c>
      <c r="BQ22" s="40" t="str">
        <f>IFERROR(VLOOKUP($G22,クラス・種目リスト!$A$2:$V$20,12,FALSE),"-")</f>
        <v>-</v>
      </c>
      <c r="BR22" s="40" t="str">
        <f>IFERROR(VLOOKUP($G22,クラス・種目リスト!$A$2:$V$20,13,FALSE),"-")</f>
        <v>-</v>
      </c>
      <c r="BS22" s="40" t="str">
        <f>IFERROR(VLOOKUP($G22,クラス・種目リスト!$A$2:$V$20,14,FALSE),"-")</f>
        <v>-</v>
      </c>
      <c r="BT22" s="40" t="str">
        <f>IFERROR(VLOOKUP($G22,クラス・種目リスト!$A$2:$V$20,15,FALSE),"-")</f>
        <v>-</v>
      </c>
      <c r="BU22" s="40" t="str">
        <f>IFERROR(VLOOKUP($G22,クラス・種目リスト!$A$2:$V$20,16,FALSE),"-")</f>
        <v>-</v>
      </c>
      <c r="BV22" s="40" t="str">
        <f>IFERROR(VLOOKUP($G22,クラス・種目リスト!$A$2:$V$20,17,FALSE),"-")</f>
        <v>-</v>
      </c>
      <c r="BW22" s="40" t="str">
        <f>IFERROR(VLOOKUP($G22,クラス・種目リスト!$A$2:$V$20,18,FALSE),"-")</f>
        <v>-</v>
      </c>
      <c r="BX22" s="40" t="str">
        <f>IFERROR(VLOOKUP($G22,クラス・種目リスト!$A$2:$V$20,19,FALSE),"-")</f>
        <v>-</v>
      </c>
      <c r="BY22" s="40" t="str">
        <f>IFERROR(VLOOKUP($G22,クラス・種目リスト!$A$2:$V$20,20,FALSE),"-")</f>
        <v>-</v>
      </c>
      <c r="BZ22" s="40" t="str">
        <f>IFERROR(VLOOKUP($G22,クラス・種目リスト!$A$2:$V$20,21,FALSE),"-")</f>
        <v>-</v>
      </c>
      <c r="CA22" s="40" t="str">
        <f>IFERROR(VLOOKUP($G22,クラス・種目リスト!$A$2:$V$20,22,FALSE),"-")</f>
        <v>-</v>
      </c>
      <c r="CC22" s="15">
        <f ca="1">IF(INDIRECT("O37")="-",0,COUNTA(INDIRECT("O37")))+IF(INDIRECT("X37")="-",0,COUNTA(INDIRECT("X37")))+IF(INDIRECT("AK37")="-",0,COUNTA(INDIRECT("AK37")))+IF(INDIRECT("AT37")="-",0,COUNTA(INDIRECT("AT37")))</f>
        <v>0</v>
      </c>
    </row>
    <row r="23" spans="1:81" ht="19.5" customHeight="1" x14ac:dyDescent="0.2">
      <c r="A23" s="67">
        <v>20</v>
      </c>
      <c r="B23" s="71" t="s">
        <v>94</v>
      </c>
      <c r="C23" s="72" t="s">
        <v>95</v>
      </c>
      <c r="D23" s="80" t="s">
        <v>35</v>
      </c>
      <c r="E23" s="83" t="s">
        <v>49</v>
      </c>
      <c r="F23" s="125">
        <v>18.690000000000001</v>
      </c>
      <c r="G23" s="86" t="s">
        <v>96</v>
      </c>
      <c r="H23" s="81" t="s">
        <v>48</v>
      </c>
      <c r="I23" s="125" t="s">
        <v>288</v>
      </c>
      <c r="J23" s="128"/>
      <c r="K23" s="97" t="str">
        <f t="shared" si="0"/>
        <v>-</v>
      </c>
      <c r="L23" s="62"/>
      <c r="M23" s="98"/>
      <c r="N23" s="65"/>
      <c r="O23" s="79"/>
      <c r="P23" s="79"/>
      <c r="Q23" s="79"/>
      <c r="R23" s="79"/>
      <c r="S23" s="79"/>
      <c r="T23" s="79"/>
      <c r="U23" s="24"/>
      <c r="V23" s="98"/>
      <c r="W23" s="65"/>
      <c r="X23" s="79"/>
      <c r="Y23" s="79"/>
      <c r="Z23" s="79"/>
      <c r="AA23" s="79"/>
      <c r="AB23" s="79"/>
      <c r="AC23" s="79"/>
      <c r="AD23" s="24"/>
      <c r="AE23" s="62"/>
      <c r="AF23" s="62"/>
      <c r="AG23" s="74"/>
      <c r="AH23" s="62"/>
      <c r="AI23" s="99" t="e">
        <f>IF(#REF!=1,#REF!&amp;#REF!&amp;#REF!,#REF!&amp;#REF!)</f>
        <v>#REF!</v>
      </c>
      <c r="AJ23" s="48" t="str">
        <f>IFERROR(VLOOKUP($AI23,クラス・種目リスト!$A$29:$E$44,3,FALSE),"-")</f>
        <v>-</v>
      </c>
      <c r="AK23" s="48" t="str">
        <f>IFERROR(VLOOKUP($AI23,クラス・種目リスト!$A$29:$E$44,4,FALSE),"-")</f>
        <v>-</v>
      </c>
      <c r="AL23" s="48" t="str">
        <f>IFERROR(VLOOKUP($AI23,クラス・種目リスト!$A$29:$E$44,5,FALSE),"-")</f>
        <v>-</v>
      </c>
      <c r="AM23" s="112"/>
      <c r="AN23" s="40" t="str">
        <f>IFERROR(VLOOKUP($D23,クラス・種目リスト!$A$2:$V$20,3,FALSE),"-")</f>
        <v>100m</v>
      </c>
      <c r="AO23" s="40" t="str">
        <f>IFERROR(VLOOKUP($D23,クラス・種目リスト!$A$2:$V$20,4,FALSE),"-")</f>
        <v>-</v>
      </c>
      <c r="AP23" s="40" t="str">
        <f>IFERROR(VLOOKUP($D23,クラス・種目リスト!$A$2:$V$20,5,FALSE),"-")</f>
        <v>-</v>
      </c>
      <c r="AQ23" s="40" t="str">
        <f>IFERROR(VLOOKUP($D23,クラス・種目リスト!$A$2:$V$20,6,FALSE),"-")</f>
        <v>-</v>
      </c>
      <c r="AR23" s="40" t="str">
        <f>IFERROR(VLOOKUP($D23,クラス・種目リスト!$A$2:$V$20,7,FALSE),"-")</f>
        <v>-</v>
      </c>
      <c r="AS23" s="40" t="str">
        <f>IFERROR(VLOOKUP($D23,クラス・種目リスト!$A$2:$V$20,8,FALSE),"-")</f>
        <v>-</v>
      </c>
      <c r="AT23" s="40" t="str">
        <f>IFERROR(VLOOKUP($D23,クラス・種目リスト!$A$2:$V$20,9,FALSE),"-")</f>
        <v>-</v>
      </c>
      <c r="AU23" s="40" t="str">
        <f>IFERROR(VLOOKUP($D23,クラス・種目リスト!$A$2:$V$20,10,FALSE),"-")</f>
        <v>-</v>
      </c>
      <c r="AV23" s="40" t="str">
        <f>IFERROR(VLOOKUP($D23,クラス・種目リスト!$A$2:$V$20,11,FALSE),"-")</f>
        <v>-</v>
      </c>
      <c r="AW23" s="40" t="str">
        <f>IFERROR(VLOOKUP($D23,クラス・種目リスト!$A$2:$V$20,12,FALSE),"-")</f>
        <v>-</v>
      </c>
      <c r="AX23" s="40" t="str">
        <f>IFERROR(VLOOKUP($D23,クラス・種目リスト!$A$2:$V$20,13,FALSE),"-")</f>
        <v>-</v>
      </c>
      <c r="AY23" s="40" t="str">
        <f>IFERROR(VLOOKUP($D23,クラス・種目リスト!$A$2:$V$20,14,FALSE),"-")</f>
        <v>-</v>
      </c>
      <c r="AZ23" s="40" t="str">
        <f>IFERROR(VLOOKUP($D23,クラス・種目リスト!$A$2:$V$20,15,FALSE),"-")</f>
        <v>-</v>
      </c>
      <c r="BA23" s="40" t="str">
        <f>IFERROR(VLOOKUP($D23,クラス・種目リスト!$A$2:$V$20,16,FALSE),"-")</f>
        <v>-</v>
      </c>
      <c r="BB23" s="40" t="str">
        <f>IFERROR(VLOOKUP($D23,クラス・種目リスト!$A$2:$V$20,17,FALSE),"-")</f>
        <v>-</v>
      </c>
      <c r="BC23" s="40" t="str">
        <f>IFERROR(VLOOKUP($D23,クラス・種目リスト!$A$2:$V$20,18,FALSE),"-")</f>
        <v>-</v>
      </c>
      <c r="BD23" s="40" t="str">
        <f>IFERROR(VLOOKUP($D23,クラス・種目リスト!$A$2:$V$20,19,FALSE),"-")</f>
        <v>-</v>
      </c>
      <c r="BE23" s="40" t="str">
        <f>IFERROR(VLOOKUP($D23,クラス・種目リスト!$A$2:$V$20,20,FALSE),"-")</f>
        <v>-</v>
      </c>
      <c r="BF23" s="40" t="str">
        <f>IFERROR(VLOOKUP($D23,クラス・種目リスト!$A$2:$V$20,21,FALSE),"-")</f>
        <v>-</v>
      </c>
      <c r="BG23" s="40" t="str">
        <f>IFERROR(VLOOKUP($D23,クラス・種目リスト!$A$2:$V$20,22,FALSE),"-")</f>
        <v>-</v>
      </c>
      <c r="BH23" s="40" t="str">
        <f>IFERROR(VLOOKUP($G23,クラス・種目リスト!$A$2:$V$20,3,FALSE),"-")</f>
        <v>800m</v>
      </c>
      <c r="BI23" s="40" t="str">
        <f>IFERROR(VLOOKUP($G23,クラス・種目リスト!$A$2:$V$20,4,FALSE),"-")</f>
        <v>走幅跳</v>
      </c>
      <c r="BJ23" s="40" t="str">
        <f>IFERROR(VLOOKUP($G23,クラス・種目リスト!$A$2:$V$20,5,FALSE),"-")</f>
        <v>ｼﾞｬﾍﾞﾘｯｸﾎﾞｰﾙ投</v>
      </c>
      <c r="BK23" s="40" t="str">
        <f>IFERROR(VLOOKUP($G23,クラス・種目リスト!$A$2:$V$20,6,FALSE),"-")</f>
        <v>-</v>
      </c>
      <c r="BL23" s="40" t="str">
        <f>IFERROR(VLOOKUP($G23,クラス・種目リスト!$A$2:$V$20,7,FALSE),"-")</f>
        <v>-</v>
      </c>
      <c r="BM23" s="40" t="str">
        <f>IFERROR(VLOOKUP($G23,クラス・種目リスト!$A$2:$V$20,8,FALSE),"-")</f>
        <v>-</v>
      </c>
      <c r="BN23" s="40" t="str">
        <f>IFERROR(VLOOKUP($G23,クラス・種目リスト!$A$2:$V$20,9,FALSE),"-")</f>
        <v>-</v>
      </c>
      <c r="BO23" s="40" t="str">
        <f>IFERROR(VLOOKUP($G23,クラス・種目リスト!$A$2:$V$20,10,FALSE),"-")</f>
        <v>-</v>
      </c>
      <c r="BP23" s="40" t="str">
        <f>IFERROR(VLOOKUP($G23,クラス・種目リスト!$A$2:$V$20,11,FALSE),"-")</f>
        <v>-</v>
      </c>
      <c r="BQ23" s="40" t="str">
        <f>IFERROR(VLOOKUP($G23,クラス・種目リスト!$A$2:$V$20,12,FALSE),"-")</f>
        <v>-</v>
      </c>
      <c r="BR23" s="40" t="str">
        <f>IFERROR(VLOOKUP($G23,クラス・種目リスト!$A$2:$V$20,13,FALSE),"-")</f>
        <v>-</v>
      </c>
      <c r="BS23" s="40" t="str">
        <f>IFERROR(VLOOKUP($G23,クラス・種目リスト!$A$2:$V$20,14,FALSE),"-")</f>
        <v>-</v>
      </c>
      <c r="BT23" s="40" t="str">
        <f>IFERROR(VLOOKUP($G23,クラス・種目リスト!$A$2:$V$20,15,FALSE),"-")</f>
        <v>-</v>
      </c>
      <c r="BU23" s="40" t="str">
        <f>IFERROR(VLOOKUP($G23,クラス・種目リスト!$A$2:$V$20,16,FALSE),"-")</f>
        <v>-</v>
      </c>
      <c r="BV23" s="40" t="str">
        <f>IFERROR(VLOOKUP($G23,クラス・種目リスト!$A$2:$V$20,17,FALSE),"-")</f>
        <v>-</v>
      </c>
      <c r="BW23" s="40" t="str">
        <f>IFERROR(VLOOKUP($G23,クラス・種目リスト!$A$2:$V$20,18,FALSE),"-")</f>
        <v>-</v>
      </c>
      <c r="BX23" s="40" t="str">
        <f>IFERROR(VLOOKUP($G23,クラス・種目リスト!$A$2:$V$20,19,FALSE),"-")</f>
        <v>-</v>
      </c>
      <c r="BY23" s="40" t="str">
        <f>IFERROR(VLOOKUP($G23,クラス・種目リスト!$A$2:$V$20,20,FALSE),"-")</f>
        <v>-</v>
      </c>
      <c r="BZ23" s="40" t="str">
        <f>IFERROR(VLOOKUP($G23,クラス・種目リスト!$A$2:$V$20,21,FALSE),"-")</f>
        <v>-</v>
      </c>
      <c r="CA23" s="40" t="str">
        <f>IFERROR(VLOOKUP($G23,クラス・種目リスト!$A$2:$V$20,22,FALSE),"-")</f>
        <v>-</v>
      </c>
      <c r="CC23" s="15">
        <f ca="1">IF(INDIRECT("O38")="-",0,COUNTA(INDIRECT("O38")))+IF(INDIRECT("X38")="-",0,COUNTA(INDIRECT("X38")))+IF(INDIRECT("AK38")="-",0,COUNTA(INDIRECT("AK38")))+IF(INDIRECT("AT38")="-",0,COUNTA(INDIRECT("AT38")))</f>
        <v>0</v>
      </c>
    </row>
    <row r="24" spans="1:81" ht="19.5" customHeight="1" x14ac:dyDescent="0.2">
      <c r="A24" s="67">
        <v>21</v>
      </c>
      <c r="B24" s="68"/>
      <c r="C24" s="69"/>
      <c r="D24" s="80"/>
      <c r="E24" s="83"/>
      <c r="F24" s="125"/>
      <c r="G24" s="86"/>
      <c r="H24" s="81"/>
      <c r="I24" s="125"/>
      <c r="J24" s="128"/>
      <c r="K24" s="97" t="str">
        <f t="shared" si="0"/>
        <v>-</v>
      </c>
      <c r="L24" s="62"/>
      <c r="M24" s="98"/>
      <c r="N24" s="65"/>
      <c r="O24" s="79"/>
      <c r="P24" s="79"/>
      <c r="Q24" s="79"/>
      <c r="R24" s="79"/>
      <c r="S24" s="79"/>
      <c r="T24" s="79"/>
      <c r="U24" s="24"/>
      <c r="V24" s="98"/>
      <c r="W24" s="65"/>
      <c r="X24" s="79"/>
      <c r="Y24" s="79"/>
      <c r="Z24" s="79"/>
      <c r="AA24" s="79"/>
      <c r="AB24" s="79"/>
      <c r="AC24" s="79"/>
      <c r="AD24" s="24"/>
      <c r="AE24" s="62"/>
      <c r="AF24" s="62"/>
      <c r="AG24" s="74"/>
      <c r="AH24" s="62"/>
      <c r="AI24" s="99" t="e">
        <f>IF(#REF!=1,#REF!&amp;#REF!&amp;#REF!,#REF!&amp;#REF!)</f>
        <v>#REF!</v>
      </c>
      <c r="AJ24" s="48" t="str">
        <f>IFERROR(VLOOKUP($AI24,クラス・種目リスト!$A$29:$E$44,3,FALSE),"-")</f>
        <v>-</v>
      </c>
      <c r="AK24" s="48" t="str">
        <f>IFERROR(VLOOKUP($AI24,クラス・種目リスト!$A$29:$E$44,4,FALSE),"-")</f>
        <v>-</v>
      </c>
      <c r="AL24" s="48" t="str">
        <f>IFERROR(VLOOKUP($AI24,クラス・種目リスト!$A$29:$E$44,5,FALSE),"-")</f>
        <v>-</v>
      </c>
      <c r="AM24" s="14"/>
      <c r="AN24" s="40" t="str">
        <f>IFERROR(VLOOKUP($D24,クラス・種目リスト!$A$2:$V$20,3,FALSE),"-")</f>
        <v>-</v>
      </c>
      <c r="AO24" s="40" t="str">
        <f>IFERROR(VLOOKUP($D24,クラス・種目リスト!$A$2:$V$20,4,FALSE),"-")</f>
        <v>-</v>
      </c>
      <c r="AP24" s="40" t="str">
        <f>IFERROR(VLOOKUP($D24,クラス・種目リスト!$A$2:$V$20,5,FALSE),"-")</f>
        <v>-</v>
      </c>
      <c r="AQ24" s="40" t="str">
        <f>IFERROR(VLOOKUP($D24,クラス・種目リスト!$A$2:$V$20,6,FALSE),"-")</f>
        <v>-</v>
      </c>
      <c r="AR24" s="40" t="str">
        <f>IFERROR(VLOOKUP($D24,クラス・種目リスト!$A$2:$V$20,7,FALSE),"-")</f>
        <v>-</v>
      </c>
      <c r="AS24" s="40" t="str">
        <f>IFERROR(VLOOKUP($D24,クラス・種目リスト!$A$2:$V$20,8,FALSE),"-")</f>
        <v>-</v>
      </c>
      <c r="AT24" s="40" t="str">
        <f>IFERROR(VLOOKUP($D24,クラス・種目リスト!$A$2:$V$20,9,FALSE),"-")</f>
        <v>-</v>
      </c>
      <c r="AU24" s="40" t="str">
        <f>IFERROR(VLOOKUP($D24,クラス・種目リスト!$A$2:$V$20,10,FALSE),"-")</f>
        <v>-</v>
      </c>
      <c r="AV24" s="40" t="str">
        <f>IFERROR(VLOOKUP($D24,クラス・種目リスト!$A$2:$V$20,11,FALSE),"-")</f>
        <v>-</v>
      </c>
      <c r="AW24" s="40" t="str">
        <f>IFERROR(VLOOKUP($D24,クラス・種目リスト!$A$2:$V$20,12,FALSE),"-")</f>
        <v>-</v>
      </c>
      <c r="AX24" s="40" t="str">
        <f>IFERROR(VLOOKUP($D24,クラス・種目リスト!$A$2:$V$20,13,FALSE),"-")</f>
        <v>-</v>
      </c>
      <c r="AY24" s="40" t="str">
        <f>IFERROR(VLOOKUP($D24,クラス・種目リスト!$A$2:$V$20,14,FALSE),"-")</f>
        <v>-</v>
      </c>
      <c r="AZ24" s="40" t="str">
        <f>IFERROR(VLOOKUP($D24,クラス・種目リスト!$A$2:$V$20,15,FALSE),"-")</f>
        <v>-</v>
      </c>
      <c r="BA24" s="40" t="str">
        <f>IFERROR(VLOOKUP($D24,クラス・種目リスト!$A$2:$V$20,16,FALSE),"-")</f>
        <v>-</v>
      </c>
      <c r="BB24" s="40" t="str">
        <f>IFERROR(VLOOKUP($D24,クラス・種目リスト!$A$2:$V$20,17,FALSE),"-")</f>
        <v>-</v>
      </c>
      <c r="BC24" s="40" t="str">
        <f>IFERROR(VLOOKUP($D24,クラス・種目リスト!$A$2:$V$20,18,FALSE),"-")</f>
        <v>-</v>
      </c>
      <c r="BD24" s="40" t="str">
        <f>IFERROR(VLOOKUP($D24,クラス・種目リスト!$A$2:$V$20,19,FALSE),"-")</f>
        <v>-</v>
      </c>
      <c r="BE24" s="40" t="str">
        <f>IFERROR(VLOOKUP($D24,クラス・種目リスト!$A$2:$V$20,20,FALSE),"-")</f>
        <v>-</v>
      </c>
      <c r="BF24" s="40" t="str">
        <f>IFERROR(VLOOKUP($D24,クラス・種目リスト!$A$2:$V$20,21,FALSE),"-")</f>
        <v>-</v>
      </c>
      <c r="BG24" s="40" t="str">
        <f>IFERROR(VLOOKUP($D24,クラス・種目リスト!$A$2:$V$20,22,FALSE),"-")</f>
        <v>-</v>
      </c>
      <c r="BH24" s="40" t="str">
        <f>IFERROR(VLOOKUP($G24,クラス・種目リスト!$A$2:$V$20,3,FALSE),"-")</f>
        <v>-</v>
      </c>
      <c r="BI24" s="40" t="str">
        <f>IFERROR(VLOOKUP($G24,クラス・種目リスト!$A$2:$V$20,4,FALSE),"-")</f>
        <v>-</v>
      </c>
      <c r="BJ24" s="40" t="str">
        <f>IFERROR(VLOOKUP($G24,クラス・種目リスト!$A$2:$V$20,5,FALSE),"-")</f>
        <v>-</v>
      </c>
      <c r="BK24" s="40" t="str">
        <f>IFERROR(VLOOKUP($G24,クラス・種目リスト!$A$2:$V$20,6,FALSE),"-")</f>
        <v>-</v>
      </c>
      <c r="BL24" s="40" t="str">
        <f>IFERROR(VLOOKUP($G24,クラス・種目リスト!$A$2:$V$20,7,FALSE),"-")</f>
        <v>-</v>
      </c>
      <c r="BM24" s="40" t="str">
        <f>IFERROR(VLOOKUP($G24,クラス・種目リスト!$A$2:$V$20,8,FALSE),"-")</f>
        <v>-</v>
      </c>
      <c r="BN24" s="40" t="str">
        <f>IFERROR(VLOOKUP($G24,クラス・種目リスト!$A$2:$V$20,9,FALSE),"-")</f>
        <v>-</v>
      </c>
      <c r="BO24" s="40" t="str">
        <f>IFERROR(VLOOKUP($G24,クラス・種目リスト!$A$2:$V$20,10,FALSE),"-")</f>
        <v>-</v>
      </c>
      <c r="BP24" s="40" t="str">
        <f>IFERROR(VLOOKUP($G24,クラス・種目リスト!$A$2:$V$20,11,FALSE),"-")</f>
        <v>-</v>
      </c>
      <c r="BQ24" s="40" t="str">
        <f>IFERROR(VLOOKUP($G24,クラス・種目リスト!$A$2:$V$20,12,FALSE),"-")</f>
        <v>-</v>
      </c>
      <c r="BR24" s="40" t="str">
        <f>IFERROR(VLOOKUP($G24,クラス・種目リスト!$A$2:$V$20,13,FALSE),"-")</f>
        <v>-</v>
      </c>
      <c r="BS24" s="40" t="str">
        <f>IFERROR(VLOOKUP($G24,クラス・種目リスト!$A$2:$V$20,14,FALSE),"-")</f>
        <v>-</v>
      </c>
      <c r="BT24" s="40" t="str">
        <f>IFERROR(VLOOKUP($G24,クラス・種目リスト!$A$2:$V$20,15,FALSE),"-")</f>
        <v>-</v>
      </c>
      <c r="BU24" s="40" t="str">
        <f>IFERROR(VLOOKUP($G24,クラス・種目リスト!$A$2:$V$20,16,FALSE),"-")</f>
        <v>-</v>
      </c>
      <c r="BV24" s="40" t="str">
        <f>IFERROR(VLOOKUP($G24,クラス・種目リスト!$A$2:$V$20,17,FALSE),"-")</f>
        <v>-</v>
      </c>
      <c r="BW24" s="40" t="str">
        <f>IFERROR(VLOOKUP($G24,クラス・種目リスト!$A$2:$V$20,18,FALSE),"-")</f>
        <v>-</v>
      </c>
      <c r="BX24" s="40" t="str">
        <f>IFERROR(VLOOKUP($G24,クラス・種目リスト!$A$2:$V$20,19,FALSE),"-")</f>
        <v>-</v>
      </c>
      <c r="BY24" s="40" t="str">
        <f>IFERROR(VLOOKUP($G24,クラス・種目リスト!$A$2:$V$20,20,FALSE),"-")</f>
        <v>-</v>
      </c>
      <c r="BZ24" s="40" t="str">
        <f>IFERROR(VLOOKUP($G24,クラス・種目リスト!$A$2:$V$20,21,FALSE),"-")</f>
        <v>-</v>
      </c>
      <c r="CA24" s="40" t="str">
        <f>IFERROR(VLOOKUP($G24,クラス・種目リスト!$A$2:$V$20,22,FALSE),"-")</f>
        <v>-</v>
      </c>
      <c r="CC24" s="15">
        <f ca="1">IF(INDIRECT("O39")="-",0,COUNTA(INDIRECT("O39")))+IF(INDIRECT("X39")="-",0,COUNTA(INDIRECT("X39")))+IF(INDIRECT("AK39")="-",0,COUNTA(INDIRECT("AK39")))+IF(INDIRECT("AT39")="-",0,COUNTA(INDIRECT("AT39")))</f>
        <v>0</v>
      </c>
    </row>
    <row r="25" spans="1:81" ht="19.5" customHeight="1" x14ac:dyDescent="0.2">
      <c r="A25" s="67">
        <v>22</v>
      </c>
      <c r="B25" s="71"/>
      <c r="C25" s="72"/>
      <c r="D25" s="80"/>
      <c r="E25" s="83"/>
      <c r="F25" s="125"/>
      <c r="G25" s="86"/>
      <c r="H25" s="81"/>
      <c r="I25" s="125"/>
      <c r="J25" s="128"/>
      <c r="K25" s="97" t="str">
        <f t="shared" si="0"/>
        <v>-</v>
      </c>
      <c r="L25" s="62"/>
      <c r="M25" s="98"/>
      <c r="N25" s="65"/>
      <c r="O25" s="79"/>
      <c r="P25" s="79"/>
      <c r="Q25" s="79"/>
      <c r="R25" s="79"/>
      <c r="S25" s="79"/>
      <c r="T25" s="79"/>
      <c r="U25" s="24"/>
      <c r="V25" s="98"/>
      <c r="W25" s="65"/>
      <c r="X25" s="79"/>
      <c r="Y25" s="79"/>
      <c r="Z25" s="79"/>
      <c r="AA25" s="79"/>
      <c r="AB25" s="79"/>
      <c r="AC25" s="79"/>
      <c r="AD25" s="24"/>
      <c r="AE25" s="62"/>
      <c r="AF25" s="62"/>
      <c r="AG25" s="74"/>
      <c r="AH25" s="62"/>
      <c r="AI25" s="99" t="e">
        <f>IF(#REF!=1,#REF!&amp;#REF!&amp;#REF!,#REF!&amp;#REF!)</f>
        <v>#REF!</v>
      </c>
      <c r="AJ25" s="48" t="str">
        <f>IFERROR(VLOOKUP($AI25,クラス・種目リスト!$A$29:$E$44,3,FALSE),"-")</f>
        <v>-</v>
      </c>
      <c r="AK25" s="48" t="str">
        <f>IFERROR(VLOOKUP($AI25,クラス・種目リスト!$A$29:$E$44,4,FALSE),"-")</f>
        <v>-</v>
      </c>
      <c r="AL25" s="48" t="str">
        <f>IFERROR(VLOOKUP($AI25,クラス・種目リスト!$A$29:$E$44,5,FALSE),"-")</f>
        <v>-</v>
      </c>
      <c r="AM25" s="112"/>
      <c r="AN25" s="40" t="str">
        <f>IFERROR(VLOOKUP($D25,クラス・種目リスト!$A$2:$V$20,3,FALSE),"-")</f>
        <v>-</v>
      </c>
      <c r="AO25" s="40" t="str">
        <f>IFERROR(VLOOKUP($D25,クラス・種目リスト!$A$2:$V$20,4,FALSE),"-")</f>
        <v>-</v>
      </c>
      <c r="AP25" s="40" t="str">
        <f>IFERROR(VLOOKUP($D25,クラス・種目リスト!$A$2:$V$20,5,FALSE),"-")</f>
        <v>-</v>
      </c>
      <c r="AQ25" s="40" t="str">
        <f>IFERROR(VLOOKUP($D25,クラス・種目リスト!$A$2:$V$20,6,FALSE),"-")</f>
        <v>-</v>
      </c>
      <c r="AR25" s="40" t="str">
        <f>IFERROR(VLOOKUP($D25,クラス・種目リスト!$A$2:$V$20,7,FALSE),"-")</f>
        <v>-</v>
      </c>
      <c r="AS25" s="40" t="str">
        <f>IFERROR(VLOOKUP($D25,クラス・種目リスト!$A$2:$V$20,8,FALSE),"-")</f>
        <v>-</v>
      </c>
      <c r="AT25" s="40" t="str">
        <f>IFERROR(VLOOKUP($D25,クラス・種目リスト!$A$2:$V$20,9,FALSE),"-")</f>
        <v>-</v>
      </c>
      <c r="AU25" s="40" t="str">
        <f>IFERROR(VLOOKUP($D25,クラス・種目リスト!$A$2:$V$20,10,FALSE),"-")</f>
        <v>-</v>
      </c>
      <c r="AV25" s="40" t="str">
        <f>IFERROR(VLOOKUP($D25,クラス・種目リスト!$A$2:$V$20,11,FALSE),"-")</f>
        <v>-</v>
      </c>
      <c r="AW25" s="40" t="str">
        <f>IFERROR(VLOOKUP($D25,クラス・種目リスト!$A$2:$V$20,12,FALSE),"-")</f>
        <v>-</v>
      </c>
      <c r="AX25" s="40" t="str">
        <f>IFERROR(VLOOKUP($D25,クラス・種目リスト!$A$2:$V$20,13,FALSE),"-")</f>
        <v>-</v>
      </c>
      <c r="AY25" s="40" t="str">
        <f>IFERROR(VLOOKUP($D25,クラス・種目リスト!$A$2:$V$20,14,FALSE),"-")</f>
        <v>-</v>
      </c>
      <c r="AZ25" s="40" t="str">
        <f>IFERROR(VLOOKUP($D25,クラス・種目リスト!$A$2:$V$20,15,FALSE),"-")</f>
        <v>-</v>
      </c>
      <c r="BA25" s="40" t="str">
        <f>IFERROR(VLOOKUP($D25,クラス・種目リスト!$A$2:$V$20,16,FALSE),"-")</f>
        <v>-</v>
      </c>
      <c r="BB25" s="40" t="str">
        <f>IFERROR(VLOOKUP($D25,クラス・種目リスト!$A$2:$V$20,17,FALSE),"-")</f>
        <v>-</v>
      </c>
      <c r="BC25" s="40" t="str">
        <f>IFERROR(VLOOKUP($D25,クラス・種目リスト!$A$2:$V$20,18,FALSE),"-")</f>
        <v>-</v>
      </c>
      <c r="BD25" s="40" t="str">
        <f>IFERROR(VLOOKUP($D25,クラス・種目リスト!$A$2:$V$20,19,FALSE),"-")</f>
        <v>-</v>
      </c>
      <c r="BE25" s="40" t="str">
        <f>IFERROR(VLOOKUP($D25,クラス・種目リスト!$A$2:$V$20,20,FALSE),"-")</f>
        <v>-</v>
      </c>
      <c r="BF25" s="40" t="str">
        <f>IFERROR(VLOOKUP($D25,クラス・種目リスト!$A$2:$V$20,21,FALSE),"-")</f>
        <v>-</v>
      </c>
      <c r="BG25" s="40" t="str">
        <f>IFERROR(VLOOKUP($D25,クラス・種目リスト!$A$2:$V$20,22,FALSE),"-")</f>
        <v>-</v>
      </c>
      <c r="BH25" s="40" t="str">
        <f>IFERROR(VLOOKUP($G25,クラス・種目リスト!$A$2:$V$20,3,FALSE),"-")</f>
        <v>-</v>
      </c>
      <c r="BI25" s="40" t="str">
        <f>IFERROR(VLOOKUP($G25,クラス・種目リスト!$A$2:$V$20,4,FALSE),"-")</f>
        <v>-</v>
      </c>
      <c r="BJ25" s="40" t="str">
        <f>IFERROR(VLOOKUP($G25,クラス・種目リスト!$A$2:$V$20,5,FALSE),"-")</f>
        <v>-</v>
      </c>
      <c r="BK25" s="40" t="str">
        <f>IFERROR(VLOOKUP($G25,クラス・種目リスト!$A$2:$V$20,6,FALSE),"-")</f>
        <v>-</v>
      </c>
      <c r="BL25" s="40" t="str">
        <f>IFERROR(VLOOKUP($G25,クラス・種目リスト!$A$2:$V$20,7,FALSE),"-")</f>
        <v>-</v>
      </c>
      <c r="BM25" s="40" t="str">
        <f>IFERROR(VLOOKUP($G25,クラス・種目リスト!$A$2:$V$20,8,FALSE),"-")</f>
        <v>-</v>
      </c>
      <c r="BN25" s="40" t="str">
        <f>IFERROR(VLOOKUP($G25,クラス・種目リスト!$A$2:$V$20,9,FALSE),"-")</f>
        <v>-</v>
      </c>
      <c r="BO25" s="40" t="str">
        <f>IFERROR(VLOOKUP($G25,クラス・種目リスト!$A$2:$V$20,10,FALSE),"-")</f>
        <v>-</v>
      </c>
      <c r="BP25" s="40" t="str">
        <f>IFERROR(VLOOKUP($G25,クラス・種目リスト!$A$2:$V$20,11,FALSE),"-")</f>
        <v>-</v>
      </c>
      <c r="BQ25" s="40" t="str">
        <f>IFERROR(VLOOKUP($G25,クラス・種目リスト!$A$2:$V$20,12,FALSE),"-")</f>
        <v>-</v>
      </c>
      <c r="BR25" s="40" t="str">
        <f>IFERROR(VLOOKUP($G25,クラス・種目リスト!$A$2:$V$20,13,FALSE),"-")</f>
        <v>-</v>
      </c>
      <c r="BS25" s="40" t="str">
        <f>IFERROR(VLOOKUP($G25,クラス・種目リスト!$A$2:$V$20,14,FALSE),"-")</f>
        <v>-</v>
      </c>
      <c r="BT25" s="40" t="str">
        <f>IFERROR(VLOOKUP($G25,クラス・種目リスト!$A$2:$V$20,15,FALSE),"-")</f>
        <v>-</v>
      </c>
      <c r="BU25" s="40" t="str">
        <f>IFERROR(VLOOKUP($G25,クラス・種目リスト!$A$2:$V$20,16,FALSE),"-")</f>
        <v>-</v>
      </c>
      <c r="BV25" s="40" t="str">
        <f>IFERROR(VLOOKUP($G25,クラス・種目リスト!$A$2:$V$20,17,FALSE),"-")</f>
        <v>-</v>
      </c>
      <c r="BW25" s="40" t="str">
        <f>IFERROR(VLOOKUP($G25,クラス・種目リスト!$A$2:$V$20,18,FALSE),"-")</f>
        <v>-</v>
      </c>
      <c r="BX25" s="40" t="str">
        <f>IFERROR(VLOOKUP($G25,クラス・種目リスト!$A$2:$V$20,19,FALSE),"-")</f>
        <v>-</v>
      </c>
      <c r="BY25" s="40" t="str">
        <f>IFERROR(VLOOKUP($G25,クラス・種目リスト!$A$2:$V$20,20,FALSE),"-")</f>
        <v>-</v>
      </c>
      <c r="BZ25" s="40" t="str">
        <f>IFERROR(VLOOKUP($G25,クラス・種目リスト!$A$2:$V$20,21,FALSE),"-")</f>
        <v>-</v>
      </c>
      <c r="CA25" s="40" t="str">
        <f>IFERROR(VLOOKUP($G25,クラス・種目リスト!$A$2:$V$20,22,FALSE),"-")</f>
        <v>-</v>
      </c>
      <c r="CC25" s="15">
        <f ca="1">IF(INDIRECT("O40")="-",0,COUNTA(INDIRECT("O40")))+IF(INDIRECT("X40")="-",0,COUNTA(INDIRECT("X40")))+IF(INDIRECT("AK40")="-",0,COUNTA(INDIRECT("AK40")))+IF(INDIRECT("AT40")="-",0,COUNTA(INDIRECT("AT40")))</f>
        <v>0</v>
      </c>
    </row>
    <row r="26" spans="1:81" ht="19.5" customHeight="1" x14ac:dyDescent="0.2">
      <c r="A26" s="67">
        <v>23</v>
      </c>
      <c r="B26" s="68"/>
      <c r="C26" s="69"/>
      <c r="D26" s="80"/>
      <c r="E26" s="83"/>
      <c r="F26" s="125"/>
      <c r="G26" s="86"/>
      <c r="H26" s="81"/>
      <c r="I26" s="123"/>
      <c r="J26" s="128"/>
      <c r="K26" s="97" t="str">
        <f t="shared" si="0"/>
        <v>-</v>
      </c>
      <c r="L26" s="62"/>
      <c r="M26" s="98"/>
      <c r="N26" s="65"/>
      <c r="O26" s="79"/>
      <c r="P26" s="79"/>
      <c r="Q26" s="79"/>
      <c r="R26" s="79"/>
      <c r="S26" s="79"/>
      <c r="T26" s="79"/>
      <c r="U26" s="24"/>
      <c r="V26" s="98"/>
      <c r="W26" s="65"/>
      <c r="X26" s="79"/>
      <c r="Y26" s="79"/>
      <c r="Z26" s="79"/>
      <c r="AA26" s="79"/>
      <c r="AB26" s="79"/>
      <c r="AC26" s="79"/>
      <c r="AD26" s="24"/>
      <c r="AE26" s="62"/>
      <c r="AF26" s="62"/>
      <c r="AG26" s="74"/>
      <c r="AH26" s="62"/>
      <c r="AI26" s="99" t="e">
        <f>IF(#REF!=1,#REF!&amp;#REF!&amp;#REF!,#REF!&amp;#REF!)</f>
        <v>#REF!</v>
      </c>
      <c r="AJ26" s="48" t="str">
        <f>IFERROR(VLOOKUP($AI26,クラス・種目リスト!$A$29:$E$44,3,FALSE),"-")</f>
        <v>-</v>
      </c>
      <c r="AK26" s="48" t="str">
        <f>IFERROR(VLOOKUP($AI26,クラス・種目リスト!$A$29:$E$44,4,FALSE),"-")</f>
        <v>-</v>
      </c>
      <c r="AL26" s="48" t="str">
        <f>IFERROR(VLOOKUP($AI26,クラス・種目リスト!$A$29:$E$44,5,FALSE),"-")</f>
        <v>-</v>
      </c>
      <c r="AM26" s="112"/>
      <c r="AN26" s="40" t="str">
        <f>IFERROR(VLOOKUP($D26,クラス・種目リスト!$A$2:$V$20,3,FALSE),"-")</f>
        <v>-</v>
      </c>
      <c r="AO26" s="40" t="str">
        <f>IFERROR(VLOOKUP($D26,クラス・種目リスト!$A$2:$V$20,4,FALSE),"-")</f>
        <v>-</v>
      </c>
      <c r="AP26" s="40" t="str">
        <f>IFERROR(VLOOKUP($D26,クラス・種目リスト!$A$2:$V$20,5,FALSE),"-")</f>
        <v>-</v>
      </c>
      <c r="AQ26" s="40" t="str">
        <f>IFERROR(VLOOKUP($D26,クラス・種目リスト!$A$2:$V$20,6,FALSE),"-")</f>
        <v>-</v>
      </c>
      <c r="AR26" s="40" t="str">
        <f>IFERROR(VLOOKUP($D26,クラス・種目リスト!$A$2:$V$20,7,FALSE),"-")</f>
        <v>-</v>
      </c>
      <c r="AS26" s="40" t="str">
        <f>IFERROR(VLOOKUP($D26,クラス・種目リスト!$A$2:$V$20,8,FALSE),"-")</f>
        <v>-</v>
      </c>
      <c r="AT26" s="40" t="str">
        <f>IFERROR(VLOOKUP($D26,クラス・種目リスト!$A$2:$V$20,9,FALSE),"-")</f>
        <v>-</v>
      </c>
      <c r="AU26" s="40" t="str">
        <f>IFERROR(VLOOKUP($D26,クラス・種目リスト!$A$2:$V$20,10,FALSE),"-")</f>
        <v>-</v>
      </c>
      <c r="AV26" s="40" t="str">
        <f>IFERROR(VLOOKUP($D26,クラス・種目リスト!$A$2:$V$20,11,FALSE),"-")</f>
        <v>-</v>
      </c>
      <c r="AW26" s="40" t="str">
        <f>IFERROR(VLOOKUP($D26,クラス・種目リスト!$A$2:$V$20,12,FALSE),"-")</f>
        <v>-</v>
      </c>
      <c r="AX26" s="40" t="str">
        <f>IFERROR(VLOOKUP($D26,クラス・種目リスト!$A$2:$V$20,13,FALSE),"-")</f>
        <v>-</v>
      </c>
      <c r="AY26" s="40" t="str">
        <f>IFERROR(VLOOKUP($D26,クラス・種目リスト!$A$2:$V$20,14,FALSE),"-")</f>
        <v>-</v>
      </c>
      <c r="AZ26" s="40" t="str">
        <f>IFERROR(VLOOKUP($D26,クラス・種目リスト!$A$2:$V$20,15,FALSE),"-")</f>
        <v>-</v>
      </c>
      <c r="BA26" s="40" t="str">
        <f>IFERROR(VLOOKUP($D26,クラス・種目リスト!$A$2:$V$20,16,FALSE),"-")</f>
        <v>-</v>
      </c>
      <c r="BB26" s="40" t="str">
        <f>IFERROR(VLOOKUP($D26,クラス・種目リスト!$A$2:$V$20,17,FALSE),"-")</f>
        <v>-</v>
      </c>
      <c r="BC26" s="40" t="str">
        <f>IFERROR(VLOOKUP($D26,クラス・種目リスト!$A$2:$V$20,18,FALSE),"-")</f>
        <v>-</v>
      </c>
      <c r="BD26" s="40" t="str">
        <f>IFERROR(VLOOKUP($D26,クラス・種目リスト!$A$2:$V$20,19,FALSE),"-")</f>
        <v>-</v>
      </c>
      <c r="BE26" s="40" t="str">
        <f>IFERROR(VLOOKUP($D26,クラス・種目リスト!$A$2:$V$20,20,FALSE),"-")</f>
        <v>-</v>
      </c>
      <c r="BF26" s="40" t="str">
        <f>IFERROR(VLOOKUP($D26,クラス・種目リスト!$A$2:$V$20,21,FALSE),"-")</f>
        <v>-</v>
      </c>
      <c r="BG26" s="40" t="str">
        <f>IFERROR(VLOOKUP($D26,クラス・種目リスト!$A$2:$V$20,22,FALSE),"-")</f>
        <v>-</v>
      </c>
      <c r="BH26" s="40" t="str">
        <f>IFERROR(VLOOKUP($G26,クラス・種目リスト!$A$2:$V$20,3,FALSE),"-")</f>
        <v>-</v>
      </c>
      <c r="BI26" s="40" t="str">
        <f>IFERROR(VLOOKUP($G26,クラス・種目リスト!$A$2:$V$20,4,FALSE),"-")</f>
        <v>-</v>
      </c>
      <c r="BJ26" s="40" t="str">
        <f>IFERROR(VLOOKUP($G26,クラス・種目リスト!$A$2:$V$20,5,FALSE),"-")</f>
        <v>-</v>
      </c>
      <c r="BK26" s="40" t="str">
        <f>IFERROR(VLOOKUP($G26,クラス・種目リスト!$A$2:$V$20,6,FALSE),"-")</f>
        <v>-</v>
      </c>
      <c r="BL26" s="40" t="str">
        <f>IFERROR(VLOOKUP($G26,クラス・種目リスト!$A$2:$V$20,7,FALSE),"-")</f>
        <v>-</v>
      </c>
      <c r="BM26" s="40" t="str">
        <f>IFERROR(VLOOKUP($G26,クラス・種目リスト!$A$2:$V$20,8,FALSE),"-")</f>
        <v>-</v>
      </c>
      <c r="BN26" s="40" t="str">
        <f>IFERROR(VLOOKUP($G26,クラス・種目リスト!$A$2:$V$20,9,FALSE),"-")</f>
        <v>-</v>
      </c>
      <c r="BO26" s="40" t="str">
        <f>IFERROR(VLOOKUP($G26,クラス・種目リスト!$A$2:$V$20,10,FALSE),"-")</f>
        <v>-</v>
      </c>
      <c r="BP26" s="40" t="str">
        <f>IFERROR(VLOOKUP($G26,クラス・種目リスト!$A$2:$V$20,11,FALSE),"-")</f>
        <v>-</v>
      </c>
      <c r="BQ26" s="40" t="str">
        <f>IFERROR(VLOOKUP($G26,クラス・種目リスト!$A$2:$V$20,12,FALSE),"-")</f>
        <v>-</v>
      </c>
      <c r="BR26" s="40" t="str">
        <f>IFERROR(VLOOKUP($G26,クラス・種目リスト!$A$2:$V$20,13,FALSE),"-")</f>
        <v>-</v>
      </c>
      <c r="BS26" s="40" t="str">
        <f>IFERROR(VLOOKUP($G26,クラス・種目リスト!$A$2:$V$20,14,FALSE),"-")</f>
        <v>-</v>
      </c>
      <c r="BT26" s="40" t="str">
        <f>IFERROR(VLOOKUP($G26,クラス・種目リスト!$A$2:$V$20,15,FALSE),"-")</f>
        <v>-</v>
      </c>
      <c r="BU26" s="40" t="str">
        <f>IFERROR(VLOOKUP($G26,クラス・種目リスト!$A$2:$V$20,16,FALSE),"-")</f>
        <v>-</v>
      </c>
      <c r="BV26" s="40" t="str">
        <f>IFERROR(VLOOKUP($G26,クラス・種目リスト!$A$2:$V$20,17,FALSE),"-")</f>
        <v>-</v>
      </c>
      <c r="BW26" s="40" t="str">
        <f>IFERROR(VLOOKUP($G26,クラス・種目リスト!$A$2:$V$20,18,FALSE),"-")</f>
        <v>-</v>
      </c>
      <c r="BX26" s="40" t="str">
        <f>IFERROR(VLOOKUP($G26,クラス・種目リスト!$A$2:$V$20,19,FALSE),"-")</f>
        <v>-</v>
      </c>
      <c r="BY26" s="40" t="str">
        <f>IFERROR(VLOOKUP($G26,クラス・種目リスト!$A$2:$V$20,20,FALSE),"-")</f>
        <v>-</v>
      </c>
      <c r="BZ26" s="40" t="str">
        <f>IFERROR(VLOOKUP($G26,クラス・種目リスト!$A$2:$V$20,21,FALSE),"-")</f>
        <v>-</v>
      </c>
      <c r="CA26" s="40" t="str">
        <f>IFERROR(VLOOKUP($G26,クラス・種目リスト!$A$2:$V$20,22,FALSE),"-")</f>
        <v>-</v>
      </c>
      <c r="CC26" s="15">
        <f ca="1">IF(INDIRECT("O41")="-",0,COUNTA(INDIRECT("O41")))+IF(INDIRECT("X41")="-",0,COUNTA(INDIRECT("X41")))+IF(INDIRECT("AK41")="-",0,COUNTA(INDIRECT("AK41")))+IF(INDIRECT("AT41")="-",0,COUNTA(INDIRECT("AT41")))</f>
        <v>0</v>
      </c>
    </row>
    <row r="27" spans="1:81" ht="19.5" customHeight="1" x14ac:dyDescent="0.2">
      <c r="A27" s="67">
        <v>24</v>
      </c>
      <c r="B27" s="71"/>
      <c r="C27" s="72"/>
      <c r="D27" s="80"/>
      <c r="E27" s="83"/>
      <c r="F27" s="125"/>
      <c r="G27" s="86"/>
      <c r="H27" s="81"/>
      <c r="I27" s="82"/>
      <c r="J27" s="127"/>
      <c r="K27" s="97" t="str">
        <f t="shared" si="0"/>
        <v>-</v>
      </c>
      <c r="L27" s="62"/>
      <c r="M27" s="98"/>
      <c r="N27" s="65"/>
      <c r="O27" s="79"/>
      <c r="P27" s="79"/>
      <c r="Q27" s="79"/>
      <c r="R27" s="79"/>
      <c r="S27" s="79"/>
      <c r="T27" s="79"/>
      <c r="U27" s="24"/>
      <c r="V27" s="98"/>
      <c r="W27" s="65"/>
      <c r="X27" s="79"/>
      <c r="Y27" s="79"/>
      <c r="Z27" s="79"/>
      <c r="AA27" s="79"/>
      <c r="AB27" s="79"/>
      <c r="AC27" s="79"/>
      <c r="AD27" s="24"/>
      <c r="AE27" s="62"/>
      <c r="AF27" s="62"/>
      <c r="AG27" s="74"/>
      <c r="AH27" s="62"/>
      <c r="AI27" s="99" t="e">
        <f>IF(#REF!=1,#REF!&amp;#REF!&amp;#REF!,#REF!&amp;#REF!)</f>
        <v>#REF!</v>
      </c>
      <c r="AJ27" s="48" t="str">
        <f>IFERROR(VLOOKUP($AI27,クラス・種目リスト!$A$29:$E$44,3,FALSE),"-")</f>
        <v>-</v>
      </c>
      <c r="AK27" s="48" t="str">
        <f>IFERROR(VLOOKUP($AI27,クラス・種目リスト!$A$29:$E$44,4,FALSE),"-")</f>
        <v>-</v>
      </c>
      <c r="AL27" s="48" t="str">
        <f>IFERROR(VLOOKUP($AI27,クラス・種目リスト!$A$29:$E$44,5,FALSE),"-")</f>
        <v>-</v>
      </c>
      <c r="AM27" s="112"/>
      <c r="AN27" s="40" t="str">
        <f>IFERROR(VLOOKUP($D27,クラス・種目リスト!$A$2:$V$20,3,FALSE),"-")</f>
        <v>-</v>
      </c>
      <c r="AO27" s="40" t="str">
        <f>IFERROR(VLOOKUP($D27,クラス・種目リスト!$A$2:$V$20,4,FALSE),"-")</f>
        <v>-</v>
      </c>
      <c r="AP27" s="40" t="str">
        <f>IFERROR(VLOOKUP($D27,クラス・種目リスト!$A$2:$V$20,5,FALSE),"-")</f>
        <v>-</v>
      </c>
      <c r="AQ27" s="40" t="str">
        <f>IFERROR(VLOOKUP($D27,クラス・種目リスト!$A$2:$V$20,6,FALSE),"-")</f>
        <v>-</v>
      </c>
      <c r="AR27" s="40" t="str">
        <f>IFERROR(VLOOKUP($D27,クラス・種目リスト!$A$2:$V$20,7,FALSE),"-")</f>
        <v>-</v>
      </c>
      <c r="AS27" s="40" t="str">
        <f>IFERROR(VLOOKUP($D27,クラス・種目リスト!$A$2:$V$20,8,FALSE),"-")</f>
        <v>-</v>
      </c>
      <c r="AT27" s="40" t="str">
        <f>IFERROR(VLOOKUP($D27,クラス・種目リスト!$A$2:$V$20,9,FALSE),"-")</f>
        <v>-</v>
      </c>
      <c r="AU27" s="40" t="str">
        <f>IFERROR(VLOOKUP($D27,クラス・種目リスト!$A$2:$V$20,10,FALSE),"-")</f>
        <v>-</v>
      </c>
      <c r="AV27" s="40" t="str">
        <f>IFERROR(VLOOKUP($D27,クラス・種目リスト!$A$2:$V$20,11,FALSE),"-")</f>
        <v>-</v>
      </c>
      <c r="AW27" s="40" t="str">
        <f>IFERROR(VLOOKUP($D27,クラス・種目リスト!$A$2:$V$20,12,FALSE),"-")</f>
        <v>-</v>
      </c>
      <c r="AX27" s="40" t="str">
        <f>IFERROR(VLOOKUP($D27,クラス・種目リスト!$A$2:$V$20,13,FALSE),"-")</f>
        <v>-</v>
      </c>
      <c r="AY27" s="40" t="str">
        <f>IFERROR(VLOOKUP($D27,クラス・種目リスト!$A$2:$V$20,14,FALSE),"-")</f>
        <v>-</v>
      </c>
      <c r="AZ27" s="40" t="str">
        <f>IFERROR(VLOOKUP($D27,クラス・種目リスト!$A$2:$V$20,15,FALSE),"-")</f>
        <v>-</v>
      </c>
      <c r="BA27" s="40" t="str">
        <f>IFERROR(VLOOKUP($D27,クラス・種目リスト!$A$2:$V$20,16,FALSE),"-")</f>
        <v>-</v>
      </c>
      <c r="BB27" s="40" t="str">
        <f>IFERROR(VLOOKUP($D27,クラス・種目リスト!$A$2:$V$20,17,FALSE),"-")</f>
        <v>-</v>
      </c>
      <c r="BC27" s="40" t="str">
        <f>IFERROR(VLOOKUP($D27,クラス・種目リスト!$A$2:$V$20,18,FALSE),"-")</f>
        <v>-</v>
      </c>
      <c r="BD27" s="40" t="str">
        <f>IFERROR(VLOOKUP($D27,クラス・種目リスト!$A$2:$V$20,19,FALSE),"-")</f>
        <v>-</v>
      </c>
      <c r="BE27" s="40" t="str">
        <f>IFERROR(VLOOKUP($D27,クラス・種目リスト!$A$2:$V$20,20,FALSE),"-")</f>
        <v>-</v>
      </c>
      <c r="BF27" s="40" t="str">
        <f>IFERROR(VLOOKUP($D27,クラス・種目リスト!$A$2:$V$20,21,FALSE),"-")</f>
        <v>-</v>
      </c>
      <c r="BG27" s="40" t="str">
        <f>IFERROR(VLOOKUP($D27,クラス・種目リスト!$A$2:$V$20,22,FALSE),"-")</f>
        <v>-</v>
      </c>
      <c r="BH27" s="40" t="str">
        <f>IFERROR(VLOOKUP($G27,クラス・種目リスト!$A$2:$V$20,3,FALSE),"-")</f>
        <v>-</v>
      </c>
      <c r="BI27" s="40" t="str">
        <f>IFERROR(VLOOKUP($G27,クラス・種目リスト!$A$2:$V$20,4,FALSE),"-")</f>
        <v>-</v>
      </c>
      <c r="BJ27" s="40" t="str">
        <f>IFERROR(VLOOKUP($G27,クラス・種目リスト!$A$2:$V$20,5,FALSE),"-")</f>
        <v>-</v>
      </c>
      <c r="BK27" s="40" t="str">
        <f>IFERROR(VLOOKUP($G27,クラス・種目リスト!$A$2:$V$20,6,FALSE),"-")</f>
        <v>-</v>
      </c>
      <c r="BL27" s="40" t="str">
        <f>IFERROR(VLOOKUP($G27,クラス・種目リスト!$A$2:$V$20,7,FALSE),"-")</f>
        <v>-</v>
      </c>
      <c r="BM27" s="40" t="str">
        <f>IFERROR(VLOOKUP($G27,クラス・種目リスト!$A$2:$V$20,8,FALSE),"-")</f>
        <v>-</v>
      </c>
      <c r="BN27" s="40" t="str">
        <f>IFERROR(VLOOKUP($G27,クラス・種目リスト!$A$2:$V$20,9,FALSE),"-")</f>
        <v>-</v>
      </c>
      <c r="BO27" s="40" t="str">
        <f>IFERROR(VLOOKUP($G27,クラス・種目リスト!$A$2:$V$20,10,FALSE),"-")</f>
        <v>-</v>
      </c>
      <c r="BP27" s="40" t="str">
        <f>IFERROR(VLOOKUP($G27,クラス・種目リスト!$A$2:$V$20,11,FALSE),"-")</f>
        <v>-</v>
      </c>
      <c r="BQ27" s="40" t="str">
        <f>IFERROR(VLOOKUP($G27,クラス・種目リスト!$A$2:$V$20,12,FALSE),"-")</f>
        <v>-</v>
      </c>
      <c r="BR27" s="40" t="str">
        <f>IFERROR(VLOOKUP($G27,クラス・種目リスト!$A$2:$V$20,13,FALSE),"-")</f>
        <v>-</v>
      </c>
      <c r="BS27" s="40" t="str">
        <f>IFERROR(VLOOKUP($G27,クラス・種目リスト!$A$2:$V$20,14,FALSE),"-")</f>
        <v>-</v>
      </c>
      <c r="BT27" s="40" t="str">
        <f>IFERROR(VLOOKUP($G27,クラス・種目リスト!$A$2:$V$20,15,FALSE),"-")</f>
        <v>-</v>
      </c>
      <c r="BU27" s="40" t="str">
        <f>IFERROR(VLOOKUP($G27,クラス・種目リスト!$A$2:$V$20,16,FALSE),"-")</f>
        <v>-</v>
      </c>
      <c r="BV27" s="40" t="str">
        <f>IFERROR(VLOOKUP($G27,クラス・種目リスト!$A$2:$V$20,17,FALSE),"-")</f>
        <v>-</v>
      </c>
      <c r="BW27" s="40" t="str">
        <f>IFERROR(VLOOKUP($G27,クラス・種目リスト!$A$2:$V$20,18,FALSE),"-")</f>
        <v>-</v>
      </c>
      <c r="BX27" s="40" t="str">
        <f>IFERROR(VLOOKUP($G27,クラス・種目リスト!$A$2:$V$20,19,FALSE),"-")</f>
        <v>-</v>
      </c>
      <c r="BY27" s="40" t="str">
        <f>IFERROR(VLOOKUP($G27,クラス・種目リスト!$A$2:$V$20,20,FALSE),"-")</f>
        <v>-</v>
      </c>
      <c r="BZ27" s="40" t="str">
        <f>IFERROR(VLOOKUP($G27,クラス・種目リスト!$A$2:$V$20,21,FALSE),"-")</f>
        <v>-</v>
      </c>
      <c r="CA27" s="40" t="str">
        <f>IFERROR(VLOOKUP($G27,クラス・種目リスト!$A$2:$V$20,22,FALSE),"-")</f>
        <v>-</v>
      </c>
      <c r="CC27" s="15">
        <f ca="1">IF(INDIRECT("O42")="-",0,COUNTA(INDIRECT("O42")))+IF(INDIRECT("X42")="-",0,COUNTA(INDIRECT("X42")))+IF(INDIRECT("AK42")="-",0,COUNTA(INDIRECT("AK42")))+IF(INDIRECT("AT42")="-",0,COUNTA(INDIRECT("AT42")))</f>
        <v>0</v>
      </c>
    </row>
    <row r="28" spans="1:81" ht="19.5" customHeight="1" x14ac:dyDescent="0.2">
      <c r="A28" s="67">
        <v>25</v>
      </c>
      <c r="B28" s="68"/>
      <c r="C28" s="69"/>
      <c r="D28" s="80"/>
      <c r="E28" s="83"/>
      <c r="F28" s="125"/>
      <c r="G28" s="86"/>
      <c r="H28" s="81"/>
      <c r="I28" s="82"/>
      <c r="J28" s="87"/>
      <c r="K28" s="97" t="str">
        <f t="shared" si="0"/>
        <v>-</v>
      </c>
      <c r="L28" s="62"/>
      <c r="M28" s="98"/>
      <c r="N28" s="65"/>
      <c r="O28" s="79"/>
      <c r="P28" s="79"/>
      <c r="Q28" s="79"/>
      <c r="R28" s="79"/>
      <c r="S28" s="79"/>
      <c r="T28" s="79"/>
      <c r="U28" s="24"/>
      <c r="V28" s="98"/>
      <c r="W28" s="65"/>
      <c r="X28" s="79"/>
      <c r="Y28" s="79"/>
      <c r="Z28" s="79"/>
      <c r="AA28" s="79"/>
      <c r="AB28" s="79"/>
      <c r="AC28" s="79"/>
      <c r="AD28" s="24"/>
      <c r="AE28" s="62"/>
      <c r="AF28" s="62"/>
      <c r="AG28" s="74"/>
      <c r="AH28" s="62"/>
      <c r="AI28" s="99" t="e">
        <f>IF(#REF!=1,#REF!&amp;#REF!&amp;#REF!,#REF!&amp;#REF!)</f>
        <v>#REF!</v>
      </c>
      <c r="AJ28" s="48" t="str">
        <f>IFERROR(VLOOKUP($AI28,クラス・種目リスト!$A$29:$E$44,3,FALSE),"-")</f>
        <v>-</v>
      </c>
      <c r="AK28" s="48" t="str">
        <f>IFERROR(VLOOKUP($AI28,クラス・種目リスト!$A$29:$E$44,4,FALSE),"-")</f>
        <v>-</v>
      </c>
      <c r="AL28" s="48" t="str">
        <f>IFERROR(VLOOKUP($AI28,クラス・種目リスト!$A$29:$E$44,5,FALSE),"-")</f>
        <v>-</v>
      </c>
      <c r="AM28" s="112"/>
      <c r="AN28" s="40" t="str">
        <f>IFERROR(VLOOKUP($D28,クラス・種目リスト!$A$2:$V$20,3,FALSE),"-")</f>
        <v>-</v>
      </c>
      <c r="AO28" s="40" t="str">
        <f>IFERROR(VLOOKUP($D28,クラス・種目リスト!$A$2:$V$20,4,FALSE),"-")</f>
        <v>-</v>
      </c>
      <c r="AP28" s="40" t="str">
        <f>IFERROR(VLOOKUP($D28,クラス・種目リスト!$A$2:$V$20,5,FALSE),"-")</f>
        <v>-</v>
      </c>
      <c r="AQ28" s="40" t="str">
        <f>IFERROR(VLOOKUP($D28,クラス・種目リスト!$A$2:$V$20,6,FALSE),"-")</f>
        <v>-</v>
      </c>
      <c r="AR28" s="40" t="str">
        <f>IFERROR(VLOOKUP($D28,クラス・種目リスト!$A$2:$V$20,7,FALSE),"-")</f>
        <v>-</v>
      </c>
      <c r="AS28" s="40" t="str">
        <f>IFERROR(VLOOKUP($D28,クラス・種目リスト!$A$2:$V$20,8,FALSE),"-")</f>
        <v>-</v>
      </c>
      <c r="AT28" s="40" t="str">
        <f>IFERROR(VLOOKUP($D28,クラス・種目リスト!$A$2:$V$20,9,FALSE),"-")</f>
        <v>-</v>
      </c>
      <c r="AU28" s="40" t="str">
        <f>IFERROR(VLOOKUP($D28,クラス・種目リスト!$A$2:$V$20,10,FALSE),"-")</f>
        <v>-</v>
      </c>
      <c r="AV28" s="40" t="str">
        <f>IFERROR(VLOOKUP($D28,クラス・種目リスト!$A$2:$V$20,11,FALSE),"-")</f>
        <v>-</v>
      </c>
      <c r="AW28" s="40" t="str">
        <f>IFERROR(VLOOKUP($D28,クラス・種目リスト!$A$2:$V$20,12,FALSE),"-")</f>
        <v>-</v>
      </c>
      <c r="AX28" s="40" t="str">
        <f>IFERROR(VLOOKUP($D28,クラス・種目リスト!$A$2:$V$20,13,FALSE),"-")</f>
        <v>-</v>
      </c>
      <c r="AY28" s="40" t="str">
        <f>IFERROR(VLOOKUP($D28,クラス・種目リスト!$A$2:$V$20,14,FALSE),"-")</f>
        <v>-</v>
      </c>
      <c r="AZ28" s="40" t="str">
        <f>IFERROR(VLOOKUP($D28,クラス・種目リスト!$A$2:$V$20,15,FALSE),"-")</f>
        <v>-</v>
      </c>
      <c r="BA28" s="40" t="str">
        <f>IFERROR(VLOOKUP($D28,クラス・種目リスト!$A$2:$V$20,16,FALSE),"-")</f>
        <v>-</v>
      </c>
      <c r="BB28" s="40" t="str">
        <f>IFERROR(VLOOKUP($D28,クラス・種目リスト!$A$2:$V$20,17,FALSE),"-")</f>
        <v>-</v>
      </c>
      <c r="BC28" s="40" t="str">
        <f>IFERROR(VLOOKUP($D28,クラス・種目リスト!$A$2:$V$20,18,FALSE),"-")</f>
        <v>-</v>
      </c>
      <c r="BD28" s="40" t="str">
        <f>IFERROR(VLOOKUP($D28,クラス・種目リスト!$A$2:$V$20,19,FALSE),"-")</f>
        <v>-</v>
      </c>
      <c r="BE28" s="40" t="str">
        <f>IFERROR(VLOOKUP($D28,クラス・種目リスト!$A$2:$V$20,20,FALSE),"-")</f>
        <v>-</v>
      </c>
      <c r="BF28" s="40" t="str">
        <f>IFERROR(VLOOKUP($D28,クラス・種目リスト!$A$2:$V$20,21,FALSE),"-")</f>
        <v>-</v>
      </c>
      <c r="BG28" s="40" t="str">
        <f>IFERROR(VLOOKUP($D28,クラス・種目リスト!$A$2:$V$20,22,FALSE),"-")</f>
        <v>-</v>
      </c>
      <c r="BH28" s="40" t="str">
        <f>IFERROR(VLOOKUP($G28,クラス・種目リスト!$A$2:$V$20,3,FALSE),"-")</f>
        <v>-</v>
      </c>
      <c r="BI28" s="40" t="str">
        <f>IFERROR(VLOOKUP($G28,クラス・種目リスト!$A$2:$V$20,4,FALSE),"-")</f>
        <v>-</v>
      </c>
      <c r="BJ28" s="40" t="str">
        <f>IFERROR(VLOOKUP($G28,クラス・種目リスト!$A$2:$V$20,5,FALSE),"-")</f>
        <v>-</v>
      </c>
      <c r="BK28" s="40" t="str">
        <f>IFERROR(VLOOKUP($G28,クラス・種目リスト!$A$2:$V$20,6,FALSE),"-")</f>
        <v>-</v>
      </c>
      <c r="BL28" s="40" t="str">
        <f>IFERROR(VLOOKUP($G28,クラス・種目リスト!$A$2:$V$20,7,FALSE),"-")</f>
        <v>-</v>
      </c>
      <c r="BM28" s="40" t="str">
        <f>IFERROR(VLOOKUP($G28,クラス・種目リスト!$A$2:$V$20,8,FALSE),"-")</f>
        <v>-</v>
      </c>
      <c r="BN28" s="40" t="str">
        <f>IFERROR(VLOOKUP($G28,クラス・種目リスト!$A$2:$V$20,9,FALSE),"-")</f>
        <v>-</v>
      </c>
      <c r="BO28" s="40" t="str">
        <f>IFERROR(VLOOKUP($G28,クラス・種目リスト!$A$2:$V$20,10,FALSE),"-")</f>
        <v>-</v>
      </c>
      <c r="BP28" s="40" t="str">
        <f>IFERROR(VLOOKUP($G28,クラス・種目リスト!$A$2:$V$20,11,FALSE),"-")</f>
        <v>-</v>
      </c>
      <c r="BQ28" s="40" t="str">
        <f>IFERROR(VLOOKUP($G28,クラス・種目リスト!$A$2:$V$20,12,FALSE),"-")</f>
        <v>-</v>
      </c>
      <c r="BR28" s="40" t="str">
        <f>IFERROR(VLOOKUP($G28,クラス・種目リスト!$A$2:$V$20,13,FALSE),"-")</f>
        <v>-</v>
      </c>
      <c r="BS28" s="40" t="str">
        <f>IFERROR(VLOOKUP($G28,クラス・種目リスト!$A$2:$V$20,14,FALSE),"-")</f>
        <v>-</v>
      </c>
      <c r="BT28" s="40" t="str">
        <f>IFERROR(VLOOKUP($G28,クラス・種目リスト!$A$2:$V$20,15,FALSE),"-")</f>
        <v>-</v>
      </c>
      <c r="BU28" s="40" t="str">
        <f>IFERROR(VLOOKUP($G28,クラス・種目リスト!$A$2:$V$20,16,FALSE),"-")</f>
        <v>-</v>
      </c>
      <c r="BV28" s="40" t="str">
        <f>IFERROR(VLOOKUP($G28,クラス・種目リスト!$A$2:$V$20,17,FALSE),"-")</f>
        <v>-</v>
      </c>
      <c r="BW28" s="40" t="str">
        <f>IFERROR(VLOOKUP($G28,クラス・種目リスト!$A$2:$V$20,18,FALSE),"-")</f>
        <v>-</v>
      </c>
      <c r="BX28" s="40" t="str">
        <f>IFERROR(VLOOKUP($G28,クラス・種目リスト!$A$2:$V$20,19,FALSE),"-")</f>
        <v>-</v>
      </c>
      <c r="BY28" s="40" t="str">
        <f>IFERROR(VLOOKUP($G28,クラス・種目リスト!$A$2:$V$20,20,FALSE),"-")</f>
        <v>-</v>
      </c>
      <c r="BZ28" s="40" t="str">
        <f>IFERROR(VLOOKUP($G28,クラス・種目リスト!$A$2:$V$20,21,FALSE),"-")</f>
        <v>-</v>
      </c>
      <c r="CA28" s="40" t="str">
        <f>IFERROR(VLOOKUP($G28,クラス・種目リスト!$A$2:$V$20,22,FALSE),"-")</f>
        <v>-</v>
      </c>
      <c r="CC28" s="15">
        <f ca="1">IF(INDIRECT("O43")="-",0,COUNTA(INDIRECT("O43")))+IF(INDIRECT("X43")="-",0,COUNTA(INDIRECT("X43")))+IF(INDIRECT("AK43")="-",0,COUNTA(INDIRECT("AK43")))+IF(INDIRECT("AT43")="-",0,COUNTA(INDIRECT("AT43")))</f>
        <v>0</v>
      </c>
    </row>
    <row r="29" spans="1:81" ht="19.5" customHeight="1" x14ac:dyDescent="0.2">
      <c r="A29" s="67">
        <v>26</v>
      </c>
      <c r="B29" s="71"/>
      <c r="C29" s="72"/>
      <c r="D29" s="80"/>
      <c r="E29" s="83"/>
      <c r="F29" s="125"/>
      <c r="G29" s="86"/>
      <c r="H29" s="81"/>
      <c r="I29" s="82"/>
      <c r="J29" s="87"/>
      <c r="K29" s="97" t="str">
        <f t="shared" si="0"/>
        <v>-</v>
      </c>
      <c r="L29" s="62"/>
      <c r="M29" s="98"/>
      <c r="N29" s="65"/>
      <c r="O29" s="79"/>
      <c r="P29" s="79"/>
      <c r="Q29" s="79"/>
      <c r="R29" s="79"/>
      <c r="S29" s="79"/>
      <c r="T29" s="79"/>
      <c r="U29" s="24"/>
      <c r="V29" s="98"/>
      <c r="W29" s="65"/>
      <c r="X29" s="79"/>
      <c r="Y29" s="79"/>
      <c r="Z29" s="79"/>
      <c r="AA29" s="79"/>
      <c r="AB29" s="79"/>
      <c r="AC29" s="79"/>
      <c r="AD29" s="24"/>
      <c r="AE29" s="62"/>
      <c r="AF29" s="62"/>
      <c r="AG29" s="74"/>
      <c r="AH29" s="62"/>
      <c r="AI29" s="99" t="e">
        <f>IF(#REF!=1,#REF!&amp;#REF!&amp;#REF!,#REF!&amp;#REF!)</f>
        <v>#REF!</v>
      </c>
      <c r="AJ29" s="48" t="str">
        <f>IFERROR(VLOOKUP($AI29,クラス・種目リスト!$A$29:$E$44,3,FALSE),"-")</f>
        <v>-</v>
      </c>
      <c r="AK29" s="48" t="str">
        <f>IFERROR(VLOOKUP($AI29,クラス・種目リスト!$A$29:$E$44,4,FALSE),"-")</f>
        <v>-</v>
      </c>
      <c r="AL29" s="48" t="str">
        <f>IFERROR(VLOOKUP($AI29,クラス・種目リスト!$A$29:$E$44,5,FALSE),"-")</f>
        <v>-</v>
      </c>
      <c r="AM29" s="112"/>
      <c r="AN29" s="40" t="str">
        <f>IFERROR(VLOOKUP($D29,クラス・種目リスト!$A$2:$V$20,3,FALSE),"-")</f>
        <v>-</v>
      </c>
      <c r="AO29" s="40" t="str">
        <f>IFERROR(VLOOKUP($D29,クラス・種目リスト!$A$2:$V$20,4,FALSE),"-")</f>
        <v>-</v>
      </c>
      <c r="AP29" s="40" t="str">
        <f>IFERROR(VLOOKUP($D29,クラス・種目リスト!$A$2:$V$20,5,FALSE),"-")</f>
        <v>-</v>
      </c>
      <c r="AQ29" s="40" t="str">
        <f>IFERROR(VLOOKUP($D29,クラス・種目リスト!$A$2:$V$20,6,FALSE),"-")</f>
        <v>-</v>
      </c>
      <c r="AR29" s="40" t="str">
        <f>IFERROR(VLOOKUP($D29,クラス・種目リスト!$A$2:$V$20,7,FALSE),"-")</f>
        <v>-</v>
      </c>
      <c r="AS29" s="40" t="str">
        <f>IFERROR(VLOOKUP($D29,クラス・種目リスト!$A$2:$V$20,8,FALSE),"-")</f>
        <v>-</v>
      </c>
      <c r="AT29" s="40" t="str">
        <f>IFERROR(VLOOKUP($D29,クラス・種目リスト!$A$2:$V$20,9,FALSE),"-")</f>
        <v>-</v>
      </c>
      <c r="AU29" s="40" t="str">
        <f>IFERROR(VLOOKUP($D29,クラス・種目リスト!$A$2:$V$20,10,FALSE),"-")</f>
        <v>-</v>
      </c>
      <c r="AV29" s="40" t="str">
        <f>IFERROR(VLOOKUP($D29,クラス・種目リスト!$A$2:$V$20,11,FALSE),"-")</f>
        <v>-</v>
      </c>
      <c r="AW29" s="40" t="str">
        <f>IFERROR(VLOOKUP($D29,クラス・種目リスト!$A$2:$V$20,12,FALSE),"-")</f>
        <v>-</v>
      </c>
      <c r="AX29" s="40" t="str">
        <f>IFERROR(VLOOKUP($D29,クラス・種目リスト!$A$2:$V$20,13,FALSE),"-")</f>
        <v>-</v>
      </c>
      <c r="AY29" s="40" t="str">
        <f>IFERROR(VLOOKUP($D29,クラス・種目リスト!$A$2:$V$20,14,FALSE),"-")</f>
        <v>-</v>
      </c>
      <c r="AZ29" s="40" t="str">
        <f>IFERROR(VLOOKUP($D29,クラス・種目リスト!$A$2:$V$20,15,FALSE),"-")</f>
        <v>-</v>
      </c>
      <c r="BA29" s="40" t="str">
        <f>IFERROR(VLOOKUP($D29,クラス・種目リスト!$A$2:$V$20,16,FALSE),"-")</f>
        <v>-</v>
      </c>
      <c r="BB29" s="40" t="str">
        <f>IFERROR(VLOOKUP($D29,クラス・種目リスト!$A$2:$V$20,17,FALSE),"-")</f>
        <v>-</v>
      </c>
      <c r="BC29" s="40" t="str">
        <f>IFERROR(VLOOKUP($D29,クラス・種目リスト!$A$2:$V$20,18,FALSE),"-")</f>
        <v>-</v>
      </c>
      <c r="BD29" s="40" t="str">
        <f>IFERROR(VLOOKUP($D29,クラス・種目リスト!$A$2:$V$20,19,FALSE),"-")</f>
        <v>-</v>
      </c>
      <c r="BE29" s="40" t="str">
        <f>IFERROR(VLOOKUP($D29,クラス・種目リスト!$A$2:$V$20,20,FALSE),"-")</f>
        <v>-</v>
      </c>
      <c r="BF29" s="40" t="str">
        <f>IFERROR(VLOOKUP($D29,クラス・種目リスト!$A$2:$V$20,21,FALSE),"-")</f>
        <v>-</v>
      </c>
      <c r="BG29" s="40" t="str">
        <f>IFERROR(VLOOKUP($D29,クラス・種目リスト!$A$2:$V$20,22,FALSE),"-")</f>
        <v>-</v>
      </c>
      <c r="BH29" s="40" t="str">
        <f>IFERROR(VLOOKUP($G29,クラス・種目リスト!$A$2:$V$20,3,FALSE),"-")</f>
        <v>-</v>
      </c>
      <c r="BI29" s="40" t="str">
        <f>IFERROR(VLOOKUP($G29,クラス・種目リスト!$A$2:$V$20,4,FALSE),"-")</f>
        <v>-</v>
      </c>
      <c r="BJ29" s="40" t="str">
        <f>IFERROR(VLOOKUP($G29,クラス・種目リスト!$A$2:$V$20,5,FALSE),"-")</f>
        <v>-</v>
      </c>
      <c r="BK29" s="40" t="str">
        <f>IFERROR(VLOOKUP($G29,クラス・種目リスト!$A$2:$V$20,6,FALSE),"-")</f>
        <v>-</v>
      </c>
      <c r="BL29" s="40" t="str">
        <f>IFERROR(VLOOKUP($G29,クラス・種目リスト!$A$2:$V$20,7,FALSE),"-")</f>
        <v>-</v>
      </c>
      <c r="BM29" s="40" t="str">
        <f>IFERROR(VLOOKUP($G29,クラス・種目リスト!$A$2:$V$20,8,FALSE),"-")</f>
        <v>-</v>
      </c>
      <c r="BN29" s="40" t="str">
        <f>IFERROR(VLOOKUP($G29,クラス・種目リスト!$A$2:$V$20,9,FALSE),"-")</f>
        <v>-</v>
      </c>
      <c r="BO29" s="40" t="str">
        <f>IFERROR(VLOOKUP($G29,クラス・種目リスト!$A$2:$V$20,10,FALSE),"-")</f>
        <v>-</v>
      </c>
      <c r="BP29" s="40" t="str">
        <f>IFERROR(VLOOKUP($G29,クラス・種目リスト!$A$2:$V$20,11,FALSE),"-")</f>
        <v>-</v>
      </c>
      <c r="BQ29" s="40" t="str">
        <f>IFERROR(VLOOKUP($G29,クラス・種目リスト!$A$2:$V$20,12,FALSE),"-")</f>
        <v>-</v>
      </c>
      <c r="BR29" s="40" t="str">
        <f>IFERROR(VLOOKUP($G29,クラス・種目リスト!$A$2:$V$20,13,FALSE),"-")</f>
        <v>-</v>
      </c>
      <c r="BS29" s="40" t="str">
        <f>IFERROR(VLOOKUP($G29,クラス・種目リスト!$A$2:$V$20,14,FALSE),"-")</f>
        <v>-</v>
      </c>
      <c r="BT29" s="40" t="str">
        <f>IFERROR(VLOOKUP($G29,クラス・種目リスト!$A$2:$V$20,15,FALSE),"-")</f>
        <v>-</v>
      </c>
      <c r="BU29" s="40" t="str">
        <f>IFERROR(VLOOKUP($G29,クラス・種目リスト!$A$2:$V$20,16,FALSE),"-")</f>
        <v>-</v>
      </c>
      <c r="BV29" s="40" t="str">
        <f>IFERROR(VLOOKUP($G29,クラス・種目リスト!$A$2:$V$20,17,FALSE),"-")</f>
        <v>-</v>
      </c>
      <c r="BW29" s="40" t="str">
        <f>IFERROR(VLOOKUP($G29,クラス・種目リスト!$A$2:$V$20,18,FALSE),"-")</f>
        <v>-</v>
      </c>
      <c r="BX29" s="40" t="str">
        <f>IFERROR(VLOOKUP($G29,クラス・種目リスト!$A$2:$V$20,19,FALSE),"-")</f>
        <v>-</v>
      </c>
      <c r="BY29" s="40" t="str">
        <f>IFERROR(VLOOKUP($G29,クラス・種目リスト!$A$2:$V$20,20,FALSE),"-")</f>
        <v>-</v>
      </c>
      <c r="BZ29" s="40" t="str">
        <f>IFERROR(VLOOKUP($G29,クラス・種目リスト!$A$2:$V$20,21,FALSE),"-")</f>
        <v>-</v>
      </c>
      <c r="CA29" s="40" t="str">
        <f>IFERROR(VLOOKUP($G29,クラス・種目リスト!$A$2:$V$20,22,FALSE),"-")</f>
        <v>-</v>
      </c>
      <c r="CC29" s="15">
        <f ca="1">IF(INDIRECT("O44")="-",0,COUNTA(INDIRECT("O44")))+IF(INDIRECT("X44")="-",0,COUNTA(INDIRECT("X44")))+IF(INDIRECT("AK44")="-",0,COUNTA(INDIRECT("AK44")))+IF(INDIRECT("AT44")="-",0,COUNTA(INDIRECT("AT44")))</f>
        <v>0</v>
      </c>
    </row>
    <row r="30" spans="1:81" ht="19.5" customHeight="1" x14ac:dyDescent="0.2">
      <c r="A30" s="67">
        <v>27</v>
      </c>
      <c r="B30" s="68"/>
      <c r="C30" s="69"/>
      <c r="D30" s="80"/>
      <c r="E30" s="83"/>
      <c r="F30" s="123"/>
      <c r="G30" s="86"/>
      <c r="H30" s="81"/>
      <c r="I30" s="82"/>
      <c r="J30" s="87"/>
      <c r="K30" s="97" t="str">
        <f t="shared" si="0"/>
        <v>-</v>
      </c>
      <c r="L30" s="62"/>
      <c r="M30" s="98"/>
      <c r="N30" s="65"/>
      <c r="O30" s="79"/>
      <c r="P30" s="79"/>
      <c r="Q30" s="79"/>
      <c r="R30" s="79"/>
      <c r="S30" s="79"/>
      <c r="T30" s="79"/>
      <c r="U30" s="24"/>
      <c r="V30" s="98"/>
      <c r="W30" s="65"/>
      <c r="X30" s="79"/>
      <c r="Y30" s="79"/>
      <c r="Z30" s="79"/>
      <c r="AA30" s="79"/>
      <c r="AB30" s="79"/>
      <c r="AC30" s="79"/>
      <c r="AD30" s="24"/>
      <c r="AE30" s="62"/>
      <c r="AF30" s="62"/>
      <c r="AG30" s="74"/>
      <c r="AH30" s="62"/>
      <c r="AI30" s="99" t="e">
        <f>IF(#REF!=1,#REF!&amp;#REF!&amp;#REF!,#REF!&amp;#REF!)</f>
        <v>#REF!</v>
      </c>
      <c r="AJ30" s="48" t="str">
        <f>IFERROR(VLOOKUP($AI30,クラス・種目リスト!$A$29:$E$44,3,FALSE),"-")</f>
        <v>-</v>
      </c>
      <c r="AK30" s="48" t="str">
        <f>IFERROR(VLOOKUP($AI30,クラス・種目リスト!$A$29:$E$44,4,FALSE),"-")</f>
        <v>-</v>
      </c>
      <c r="AL30" s="48" t="str">
        <f>IFERROR(VLOOKUP($AI30,クラス・種目リスト!$A$29:$E$44,5,FALSE),"-")</f>
        <v>-</v>
      </c>
      <c r="AM30" s="112"/>
      <c r="AN30" s="40" t="str">
        <f>IFERROR(VLOOKUP($D30,クラス・種目リスト!$A$2:$V$20,3,FALSE),"-")</f>
        <v>-</v>
      </c>
      <c r="AO30" s="40" t="str">
        <f>IFERROR(VLOOKUP($D30,クラス・種目リスト!$A$2:$V$20,4,FALSE),"-")</f>
        <v>-</v>
      </c>
      <c r="AP30" s="40" t="str">
        <f>IFERROR(VLOOKUP($D30,クラス・種目リスト!$A$2:$V$20,5,FALSE),"-")</f>
        <v>-</v>
      </c>
      <c r="AQ30" s="40" t="str">
        <f>IFERROR(VLOOKUP($D30,クラス・種目リスト!$A$2:$V$20,6,FALSE),"-")</f>
        <v>-</v>
      </c>
      <c r="AR30" s="40" t="str">
        <f>IFERROR(VLOOKUP($D30,クラス・種目リスト!$A$2:$V$20,7,FALSE),"-")</f>
        <v>-</v>
      </c>
      <c r="AS30" s="40" t="str">
        <f>IFERROR(VLOOKUP($D30,クラス・種目リスト!$A$2:$V$20,8,FALSE),"-")</f>
        <v>-</v>
      </c>
      <c r="AT30" s="40" t="str">
        <f>IFERROR(VLOOKUP($D30,クラス・種目リスト!$A$2:$V$20,9,FALSE),"-")</f>
        <v>-</v>
      </c>
      <c r="AU30" s="40" t="str">
        <f>IFERROR(VLOOKUP($D30,クラス・種目リスト!$A$2:$V$20,10,FALSE),"-")</f>
        <v>-</v>
      </c>
      <c r="AV30" s="40" t="str">
        <f>IFERROR(VLOOKUP($D30,クラス・種目リスト!$A$2:$V$20,11,FALSE),"-")</f>
        <v>-</v>
      </c>
      <c r="AW30" s="40" t="str">
        <f>IFERROR(VLOOKUP($D30,クラス・種目リスト!$A$2:$V$20,12,FALSE),"-")</f>
        <v>-</v>
      </c>
      <c r="AX30" s="40" t="str">
        <f>IFERROR(VLOOKUP($D30,クラス・種目リスト!$A$2:$V$20,13,FALSE),"-")</f>
        <v>-</v>
      </c>
      <c r="AY30" s="40" t="str">
        <f>IFERROR(VLOOKUP($D30,クラス・種目リスト!$A$2:$V$20,14,FALSE),"-")</f>
        <v>-</v>
      </c>
      <c r="AZ30" s="40" t="str">
        <f>IFERROR(VLOOKUP($D30,クラス・種目リスト!$A$2:$V$20,15,FALSE),"-")</f>
        <v>-</v>
      </c>
      <c r="BA30" s="40" t="str">
        <f>IFERROR(VLOOKUP($D30,クラス・種目リスト!$A$2:$V$20,16,FALSE),"-")</f>
        <v>-</v>
      </c>
      <c r="BB30" s="40" t="str">
        <f>IFERROR(VLOOKUP($D30,クラス・種目リスト!$A$2:$V$20,17,FALSE),"-")</f>
        <v>-</v>
      </c>
      <c r="BC30" s="40" t="str">
        <f>IFERROR(VLOOKUP($D30,クラス・種目リスト!$A$2:$V$20,18,FALSE),"-")</f>
        <v>-</v>
      </c>
      <c r="BD30" s="40" t="str">
        <f>IFERROR(VLOOKUP($D30,クラス・種目リスト!$A$2:$V$20,19,FALSE),"-")</f>
        <v>-</v>
      </c>
      <c r="BE30" s="40" t="str">
        <f>IFERROR(VLOOKUP($D30,クラス・種目リスト!$A$2:$V$20,20,FALSE),"-")</f>
        <v>-</v>
      </c>
      <c r="BF30" s="40" t="str">
        <f>IFERROR(VLOOKUP($D30,クラス・種目リスト!$A$2:$V$20,21,FALSE),"-")</f>
        <v>-</v>
      </c>
      <c r="BG30" s="40" t="str">
        <f>IFERROR(VLOOKUP($D30,クラス・種目リスト!$A$2:$V$20,22,FALSE),"-")</f>
        <v>-</v>
      </c>
      <c r="BH30" s="40" t="str">
        <f>IFERROR(VLOOKUP($G30,クラス・種目リスト!$A$2:$V$20,3,FALSE),"-")</f>
        <v>-</v>
      </c>
      <c r="BI30" s="40" t="str">
        <f>IFERROR(VLOOKUP($G30,クラス・種目リスト!$A$2:$V$20,4,FALSE),"-")</f>
        <v>-</v>
      </c>
      <c r="BJ30" s="40" t="str">
        <f>IFERROR(VLOOKUP($G30,クラス・種目リスト!$A$2:$V$20,5,FALSE),"-")</f>
        <v>-</v>
      </c>
      <c r="BK30" s="40" t="str">
        <f>IFERROR(VLOOKUP($G30,クラス・種目リスト!$A$2:$V$20,6,FALSE),"-")</f>
        <v>-</v>
      </c>
      <c r="BL30" s="40" t="str">
        <f>IFERROR(VLOOKUP($G30,クラス・種目リスト!$A$2:$V$20,7,FALSE),"-")</f>
        <v>-</v>
      </c>
      <c r="BM30" s="40" t="str">
        <f>IFERROR(VLOOKUP($G30,クラス・種目リスト!$A$2:$V$20,8,FALSE),"-")</f>
        <v>-</v>
      </c>
      <c r="BN30" s="40" t="str">
        <f>IFERROR(VLOOKUP($G30,クラス・種目リスト!$A$2:$V$20,9,FALSE),"-")</f>
        <v>-</v>
      </c>
      <c r="BO30" s="40" t="str">
        <f>IFERROR(VLOOKUP($G30,クラス・種目リスト!$A$2:$V$20,10,FALSE),"-")</f>
        <v>-</v>
      </c>
      <c r="BP30" s="40" t="str">
        <f>IFERROR(VLOOKUP($G30,クラス・種目リスト!$A$2:$V$20,11,FALSE),"-")</f>
        <v>-</v>
      </c>
      <c r="BQ30" s="40" t="str">
        <f>IFERROR(VLOOKUP($G30,クラス・種目リスト!$A$2:$V$20,12,FALSE),"-")</f>
        <v>-</v>
      </c>
      <c r="BR30" s="40" t="str">
        <f>IFERROR(VLOOKUP($G30,クラス・種目リスト!$A$2:$V$20,13,FALSE),"-")</f>
        <v>-</v>
      </c>
      <c r="BS30" s="40" t="str">
        <f>IFERROR(VLOOKUP($G30,クラス・種目リスト!$A$2:$V$20,14,FALSE),"-")</f>
        <v>-</v>
      </c>
      <c r="BT30" s="40" t="str">
        <f>IFERROR(VLOOKUP($G30,クラス・種目リスト!$A$2:$V$20,15,FALSE),"-")</f>
        <v>-</v>
      </c>
      <c r="BU30" s="40" t="str">
        <f>IFERROR(VLOOKUP($G30,クラス・種目リスト!$A$2:$V$20,16,FALSE),"-")</f>
        <v>-</v>
      </c>
      <c r="BV30" s="40" t="str">
        <f>IFERROR(VLOOKUP($G30,クラス・種目リスト!$A$2:$V$20,17,FALSE),"-")</f>
        <v>-</v>
      </c>
      <c r="BW30" s="40" t="str">
        <f>IFERROR(VLOOKUP($G30,クラス・種目リスト!$A$2:$V$20,18,FALSE),"-")</f>
        <v>-</v>
      </c>
      <c r="BX30" s="40" t="str">
        <f>IFERROR(VLOOKUP($G30,クラス・種目リスト!$A$2:$V$20,19,FALSE),"-")</f>
        <v>-</v>
      </c>
      <c r="BY30" s="40" t="str">
        <f>IFERROR(VLOOKUP($G30,クラス・種目リスト!$A$2:$V$20,20,FALSE),"-")</f>
        <v>-</v>
      </c>
      <c r="BZ30" s="40" t="str">
        <f>IFERROR(VLOOKUP($G30,クラス・種目リスト!$A$2:$V$20,21,FALSE),"-")</f>
        <v>-</v>
      </c>
      <c r="CA30" s="40" t="str">
        <f>IFERROR(VLOOKUP($G30,クラス・種目リスト!$A$2:$V$20,22,FALSE),"-")</f>
        <v>-</v>
      </c>
      <c r="CC30" s="15">
        <f ca="1">IF(INDIRECT("O45")="-",0,COUNTA(INDIRECT("O45")))+IF(INDIRECT("X45")="-",0,COUNTA(INDIRECT("X45")))+IF(INDIRECT("AK45")="-",0,COUNTA(INDIRECT("AK45")))+IF(INDIRECT("AT45")="-",0,COUNTA(INDIRECT("AT45")))</f>
        <v>0</v>
      </c>
    </row>
    <row r="31" spans="1:81" ht="19.5" customHeight="1" x14ac:dyDescent="0.2">
      <c r="A31" s="67">
        <v>28</v>
      </c>
      <c r="B31" s="71"/>
      <c r="C31" s="72"/>
      <c r="D31" s="80"/>
      <c r="E31" s="83"/>
      <c r="F31" s="123"/>
      <c r="G31" s="86"/>
      <c r="H31" s="81"/>
      <c r="I31" s="82"/>
      <c r="J31" s="87"/>
      <c r="K31" s="97" t="str">
        <f t="shared" si="0"/>
        <v>-</v>
      </c>
      <c r="L31" s="62"/>
      <c r="M31" s="98"/>
      <c r="N31" s="65"/>
      <c r="O31" s="79"/>
      <c r="P31" s="79"/>
      <c r="Q31" s="79"/>
      <c r="R31" s="79"/>
      <c r="S31" s="79"/>
      <c r="T31" s="79"/>
      <c r="U31" s="24"/>
      <c r="V31" s="98"/>
      <c r="W31" s="65"/>
      <c r="X31" s="79"/>
      <c r="Y31" s="79"/>
      <c r="Z31" s="79"/>
      <c r="AA31" s="79"/>
      <c r="AB31" s="79"/>
      <c r="AC31" s="79"/>
      <c r="AD31" s="24"/>
      <c r="AE31" s="62"/>
      <c r="AF31" s="62"/>
      <c r="AG31" s="74"/>
      <c r="AH31" s="62"/>
      <c r="AI31" s="99" t="e">
        <f>IF(#REF!=1,#REF!&amp;#REF!&amp;#REF!,#REF!&amp;#REF!)</f>
        <v>#REF!</v>
      </c>
      <c r="AJ31" s="48" t="str">
        <f>IFERROR(VLOOKUP($AI31,クラス・種目リスト!$A$29:$E$44,3,FALSE),"-")</f>
        <v>-</v>
      </c>
      <c r="AK31" s="48" t="str">
        <f>IFERROR(VLOOKUP($AI31,クラス・種目リスト!$A$29:$E$44,4,FALSE),"-")</f>
        <v>-</v>
      </c>
      <c r="AL31" s="48" t="str">
        <f>IFERROR(VLOOKUP($AI31,クラス・種目リスト!$A$29:$E$44,5,FALSE),"-")</f>
        <v>-</v>
      </c>
      <c r="AM31" s="112"/>
      <c r="AN31" s="40" t="str">
        <f>IFERROR(VLOOKUP($D31,クラス・種目リスト!$A$2:$V$20,3,FALSE),"-")</f>
        <v>-</v>
      </c>
      <c r="AO31" s="40" t="str">
        <f>IFERROR(VLOOKUP($D31,クラス・種目リスト!$A$2:$V$20,4,FALSE),"-")</f>
        <v>-</v>
      </c>
      <c r="AP31" s="40" t="str">
        <f>IFERROR(VLOOKUP($D31,クラス・種目リスト!$A$2:$V$20,5,FALSE),"-")</f>
        <v>-</v>
      </c>
      <c r="AQ31" s="40" t="str">
        <f>IFERROR(VLOOKUP($D31,クラス・種目リスト!$A$2:$V$20,6,FALSE),"-")</f>
        <v>-</v>
      </c>
      <c r="AR31" s="40" t="str">
        <f>IFERROR(VLOOKUP($D31,クラス・種目リスト!$A$2:$V$20,7,FALSE),"-")</f>
        <v>-</v>
      </c>
      <c r="AS31" s="40" t="str">
        <f>IFERROR(VLOOKUP($D31,クラス・種目リスト!$A$2:$V$20,8,FALSE),"-")</f>
        <v>-</v>
      </c>
      <c r="AT31" s="40" t="str">
        <f>IFERROR(VLOOKUP($D31,クラス・種目リスト!$A$2:$V$20,9,FALSE),"-")</f>
        <v>-</v>
      </c>
      <c r="AU31" s="40" t="str">
        <f>IFERROR(VLOOKUP($D31,クラス・種目リスト!$A$2:$V$20,10,FALSE),"-")</f>
        <v>-</v>
      </c>
      <c r="AV31" s="40" t="str">
        <f>IFERROR(VLOOKUP($D31,クラス・種目リスト!$A$2:$V$20,11,FALSE),"-")</f>
        <v>-</v>
      </c>
      <c r="AW31" s="40" t="str">
        <f>IFERROR(VLOOKUP($D31,クラス・種目リスト!$A$2:$V$20,12,FALSE),"-")</f>
        <v>-</v>
      </c>
      <c r="AX31" s="40" t="str">
        <f>IFERROR(VLOOKUP($D31,クラス・種目リスト!$A$2:$V$20,13,FALSE),"-")</f>
        <v>-</v>
      </c>
      <c r="AY31" s="40" t="str">
        <f>IFERROR(VLOOKUP($D31,クラス・種目リスト!$A$2:$V$20,14,FALSE),"-")</f>
        <v>-</v>
      </c>
      <c r="AZ31" s="40" t="str">
        <f>IFERROR(VLOOKUP($D31,クラス・種目リスト!$A$2:$V$20,15,FALSE),"-")</f>
        <v>-</v>
      </c>
      <c r="BA31" s="40" t="str">
        <f>IFERROR(VLOOKUP($D31,クラス・種目リスト!$A$2:$V$20,16,FALSE),"-")</f>
        <v>-</v>
      </c>
      <c r="BB31" s="40" t="str">
        <f>IFERROR(VLOOKUP($D31,クラス・種目リスト!$A$2:$V$20,17,FALSE),"-")</f>
        <v>-</v>
      </c>
      <c r="BC31" s="40" t="str">
        <f>IFERROR(VLOOKUP($D31,クラス・種目リスト!$A$2:$V$20,18,FALSE),"-")</f>
        <v>-</v>
      </c>
      <c r="BD31" s="40" t="str">
        <f>IFERROR(VLOOKUP($D31,クラス・種目リスト!$A$2:$V$20,19,FALSE),"-")</f>
        <v>-</v>
      </c>
      <c r="BE31" s="40" t="str">
        <f>IFERROR(VLOOKUP($D31,クラス・種目リスト!$A$2:$V$20,20,FALSE),"-")</f>
        <v>-</v>
      </c>
      <c r="BF31" s="40" t="str">
        <f>IFERROR(VLOOKUP($D31,クラス・種目リスト!$A$2:$V$20,21,FALSE),"-")</f>
        <v>-</v>
      </c>
      <c r="BG31" s="40" t="str">
        <f>IFERROR(VLOOKUP($D31,クラス・種目リスト!$A$2:$V$20,22,FALSE),"-")</f>
        <v>-</v>
      </c>
      <c r="BH31" s="40" t="str">
        <f>IFERROR(VLOOKUP($G31,クラス・種目リスト!$A$2:$V$20,3,FALSE),"-")</f>
        <v>-</v>
      </c>
      <c r="BI31" s="40" t="str">
        <f>IFERROR(VLOOKUP($G31,クラス・種目リスト!$A$2:$V$20,4,FALSE),"-")</f>
        <v>-</v>
      </c>
      <c r="BJ31" s="40" t="str">
        <f>IFERROR(VLOOKUP($G31,クラス・種目リスト!$A$2:$V$20,5,FALSE),"-")</f>
        <v>-</v>
      </c>
      <c r="BK31" s="40" t="str">
        <f>IFERROR(VLOOKUP($G31,クラス・種目リスト!$A$2:$V$20,6,FALSE),"-")</f>
        <v>-</v>
      </c>
      <c r="BL31" s="40" t="str">
        <f>IFERROR(VLOOKUP($G31,クラス・種目リスト!$A$2:$V$20,7,FALSE),"-")</f>
        <v>-</v>
      </c>
      <c r="BM31" s="40" t="str">
        <f>IFERROR(VLOOKUP($G31,クラス・種目リスト!$A$2:$V$20,8,FALSE),"-")</f>
        <v>-</v>
      </c>
      <c r="BN31" s="40" t="str">
        <f>IFERROR(VLOOKUP($G31,クラス・種目リスト!$A$2:$V$20,9,FALSE),"-")</f>
        <v>-</v>
      </c>
      <c r="BO31" s="40" t="str">
        <f>IFERROR(VLOOKUP($G31,クラス・種目リスト!$A$2:$V$20,10,FALSE),"-")</f>
        <v>-</v>
      </c>
      <c r="BP31" s="40" t="str">
        <f>IFERROR(VLOOKUP($G31,クラス・種目リスト!$A$2:$V$20,11,FALSE),"-")</f>
        <v>-</v>
      </c>
      <c r="BQ31" s="40" t="str">
        <f>IFERROR(VLOOKUP($G31,クラス・種目リスト!$A$2:$V$20,12,FALSE),"-")</f>
        <v>-</v>
      </c>
      <c r="BR31" s="40" t="str">
        <f>IFERROR(VLOOKUP($G31,クラス・種目リスト!$A$2:$V$20,13,FALSE),"-")</f>
        <v>-</v>
      </c>
      <c r="BS31" s="40" t="str">
        <f>IFERROR(VLOOKUP($G31,クラス・種目リスト!$A$2:$V$20,14,FALSE),"-")</f>
        <v>-</v>
      </c>
      <c r="BT31" s="40" t="str">
        <f>IFERROR(VLOOKUP($G31,クラス・種目リスト!$A$2:$V$20,15,FALSE),"-")</f>
        <v>-</v>
      </c>
      <c r="BU31" s="40" t="str">
        <f>IFERROR(VLOOKUP($G31,クラス・種目リスト!$A$2:$V$20,16,FALSE),"-")</f>
        <v>-</v>
      </c>
      <c r="BV31" s="40" t="str">
        <f>IFERROR(VLOOKUP($G31,クラス・種目リスト!$A$2:$V$20,17,FALSE),"-")</f>
        <v>-</v>
      </c>
      <c r="BW31" s="40" t="str">
        <f>IFERROR(VLOOKUP($G31,クラス・種目リスト!$A$2:$V$20,18,FALSE),"-")</f>
        <v>-</v>
      </c>
      <c r="BX31" s="40" t="str">
        <f>IFERROR(VLOOKUP($G31,クラス・種目リスト!$A$2:$V$20,19,FALSE),"-")</f>
        <v>-</v>
      </c>
      <c r="BY31" s="40" t="str">
        <f>IFERROR(VLOOKUP($G31,クラス・種目リスト!$A$2:$V$20,20,FALSE),"-")</f>
        <v>-</v>
      </c>
      <c r="BZ31" s="40" t="str">
        <f>IFERROR(VLOOKUP($G31,クラス・種目リスト!$A$2:$V$20,21,FALSE),"-")</f>
        <v>-</v>
      </c>
      <c r="CA31" s="40" t="str">
        <f>IFERROR(VLOOKUP($G31,クラス・種目リスト!$A$2:$V$20,22,FALSE),"-")</f>
        <v>-</v>
      </c>
      <c r="CC31" s="15">
        <f ca="1">IF(INDIRECT("O46")="-",0,COUNTA(INDIRECT("O46")))+IF(INDIRECT("X46")="-",0,COUNTA(INDIRECT("X46")))+IF(INDIRECT("AK46")="-",0,COUNTA(INDIRECT("AK46")))+IF(INDIRECT("AT46")="-",0,COUNTA(INDIRECT("AT46")))</f>
        <v>0</v>
      </c>
    </row>
    <row r="32" spans="1:81" ht="19.5" customHeight="1" x14ac:dyDescent="0.2">
      <c r="A32" s="67">
        <v>29</v>
      </c>
      <c r="B32" s="68"/>
      <c r="C32" s="69"/>
      <c r="D32" s="80"/>
      <c r="E32" s="83"/>
      <c r="F32" s="123"/>
      <c r="G32" s="86"/>
      <c r="H32" s="81"/>
      <c r="I32" s="82"/>
      <c r="J32" s="87"/>
      <c r="K32" s="97" t="str">
        <f t="shared" si="0"/>
        <v>-</v>
      </c>
      <c r="L32" s="62"/>
      <c r="M32" s="98"/>
      <c r="N32" s="65"/>
      <c r="O32" s="79"/>
      <c r="P32" s="79"/>
      <c r="Q32" s="79"/>
      <c r="R32" s="79"/>
      <c r="S32" s="79"/>
      <c r="T32" s="79"/>
      <c r="U32" s="24"/>
      <c r="V32" s="98"/>
      <c r="W32" s="65"/>
      <c r="X32" s="79"/>
      <c r="Y32" s="79"/>
      <c r="Z32" s="79"/>
      <c r="AA32" s="79"/>
      <c r="AB32" s="79"/>
      <c r="AC32" s="79"/>
      <c r="AD32" s="24"/>
      <c r="AE32" s="62"/>
      <c r="AF32" s="62"/>
      <c r="AG32" s="74"/>
      <c r="AH32" s="62"/>
      <c r="AI32" s="99" t="e">
        <f>IF(#REF!=1,#REF!&amp;#REF!&amp;#REF!,#REF!&amp;#REF!)</f>
        <v>#REF!</v>
      </c>
      <c r="AJ32" s="48" t="str">
        <f>IFERROR(VLOOKUP($AI32,クラス・種目リスト!$A$29:$E$44,3,FALSE),"-")</f>
        <v>-</v>
      </c>
      <c r="AK32" s="48" t="str">
        <f>IFERROR(VLOOKUP($AI32,クラス・種目リスト!$A$29:$E$44,4,FALSE),"-")</f>
        <v>-</v>
      </c>
      <c r="AL32" s="48" t="str">
        <f>IFERROR(VLOOKUP($AI32,クラス・種目リスト!$A$29:$E$44,5,FALSE),"-")</f>
        <v>-</v>
      </c>
      <c r="AM32" s="112"/>
      <c r="AN32" s="40" t="str">
        <f>IFERROR(VLOOKUP($D32,クラス・種目リスト!$A$2:$V$20,3,FALSE),"-")</f>
        <v>-</v>
      </c>
      <c r="AO32" s="40" t="str">
        <f>IFERROR(VLOOKUP($D32,クラス・種目リスト!$A$2:$V$20,4,FALSE),"-")</f>
        <v>-</v>
      </c>
      <c r="AP32" s="40" t="str">
        <f>IFERROR(VLOOKUP($D32,クラス・種目リスト!$A$2:$V$20,5,FALSE),"-")</f>
        <v>-</v>
      </c>
      <c r="AQ32" s="40" t="str">
        <f>IFERROR(VLOOKUP($D32,クラス・種目リスト!$A$2:$V$20,6,FALSE),"-")</f>
        <v>-</v>
      </c>
      <c r="AR32" s="40" t="str">
        <f>IFERROR(VLOOKUP($D32,クラス・種目リスト!$A$2:$V$20,7,FALSE),"-")</f>
        <v>-</v>
      </c>
      <c r="AS32" s="40" t="str">
        <f>IFERROR(VLOOKUP($D32,クラス・種目リスト!$A$2:$V$20,8,FALSE),"-")</f>
        <v>-</v>
      </c>
      <c r="AT32" s="40" t="str">
        <f>IFERROR(VLOOKUP($D32,クラス・種目リスト!$A$2:$V$20,9,FALSE),"-")</f>
        <v>-</v>
      </c>
      <c r="AU32" s="40" t="str">
        <f>IFERROR(VLOOKUP($D32,クラス・種目リスト!$A$2:$V$20,10,FALSE),"-")</f>
        <v>-</v>
      </c>
      <c r="AV32" s="40" t="str">
        <f>IFERROR(VLOOKUP($D32,クラス・種目リスト!$A$2:$V$20,11,FALSE),"-")</f>
        <v>-</v>
      </c>
      <c r="AW32" s="40" t="str">
        <f>IFERROR(VLOOKUP($D32,クラス・種目リスト!$A$2:$V$20,12,FALSE),"-")</f>
        <v>-</v>
      </c>
      <c r="AX32" s="40" t="str">
        <f>IFERROR(VLOOKUP($D32,クラス・種目リスト!$A$2:$V$20,13,FALSE),"-")</f>
        <v>-</v>
      </c>
      <c r="AY32" s="40" t="str">
        <f>IFERROR(VLOOKUP($D32,クラス・種目リスト!$A$2:$V$20,14,FALSE),"-")</f>
        <v>-</v>
      </c>
      <c r="AZ32" s="40" t="str">
        <f>IFERROR(VLOOKUP($D32,クラス・種目リスト!$A$2:$V$20,15,FALSE),"-")</f>
        <v>-</v>
      </c>
      <c r="BA32" s="40" t="str">
        <f>IFERROR(VLOOKUP($D32,クラス・種目リスト!$A$2:$V$20,16,FALSE),"-")</f>
        <v>-</v>
      </c>
      <c r="BB32" s="40" t="str">
        <f>IFERROR(VLOOKUP($D32,クラス・種目リスト!$A$2:$V$20,17,FALSE),"-")</f>
        <v>-</v>
      </c>
      <c r="BC32" s="40" t="str">
        <f>IFERROR(VLOOKUP($D32,クラス・種目リスト!$A$2:$V$20,18,FALSE),"-")</f>
        <v>-</v>
      </c>
      <c r="BD32" s="40" t="str">
        <f>IFERROR(VLOOKUP($D32,クラス・種目リスト!$A$2:$V$20,19,FALSE),"-")</f>
        <v>-</v>
      </c>
      <c r="BE32" s="40" t="str">
        <f>IFERROR(VLOOKUP($D32,クラス・種目リスト!$A$2:$V$20,20,FALSE),"-")</f>
        <v>-</v>
      </c>
      <c r="BF32" s="40" t="str">
        <f>IFERROR(VLOOKUP($D32,クラス・種目リスト!$A$2:$V$20,21,FALSE),"-")</f>
        <v>-</v>
      </c>
      <c r="BG32" s="40" t="str">
        <f>IFERROR(VLOOKUP($D32,クラス・種目リスト!$A$2:$V$20,22,FALSE),"-")</f>
        <v>-</v>
      </c>
      <c r="BH32" s="40" t="str">
        <f>IFERROR(VLOOKUP($G32,クラス・種目リスト!$A$2:$V$20,3,FALSE),"-")</f>
        <v>-</v>
      </c>
      <c r="BI32" s="40" t="str">
        <f>IFERROR(VLOOKUP($G32,クラス・種目リスト!$A$2:$V$20,4,FALSE),"-")</f>
        <v>-</v>
      </c>
      <c r="BJ32" s="40" t="str">
        <f>IFERROR(VLOOKUP($G32,クラス・種目リスト!$A$2:$V$20,5,FALSE),"-")</f>
        <v>-</v>
      </c>
      <c r="BK32" s="40" t="str">
        <f>IFERROR(VLOOKUP($G32,クラス・種目リスト!$A$2:$V$20,6,FALSE),"-")</f>
        <v>-</v>
      </c>
      <c r="BL32" s="40" t="str">
        <f>IFERROR(VLOOKUP($G32,クラス・種目リスト!$A$2:$V$20,7,FALSE),"-")</f>
        <v>-</v>
      </c>
      <c r="BM32" s="40" t="str">
        <f>IFERROR(VLOOKUP($G32,クラス・種目リスト!$A$2:$V$20,8,FALSE),"-")</f>
        <v>-</v>
      </c>
      <c r="BN32" s="40" t="str">
        <f>IFERROR(VLOOKUP($G32,クラス・種目リスト!$A$2:$V$20,9,FALSE),"-")</f>
        <v>-</v>
      </c>
      <c r="BO32" s="40" t="str">
        <f>IFERROR(VLOOKUP($G32,クラス・種目リスト!$A$2:$V$20,10,FALSE),"-")</f>
        <v>-</v>
      </c>
      <c r="BP32" s="40" t="str">
        <f>IFERROR(VLOOKUP($G32,クラス・種目リスト!$A$2:$V$20,11,FALSE),"-")</f>
        <v>-</v>
      </c>
      <c r="BQ32" s="40" t="str">
        <f>IFERROR(VLOOKUP($G32,クラス・種目リスト!$A$2:$V$20,12,FALSE),"-")</f>
        <v>-</v>
      </c>
      <c r="BR32" s="40" t="str">
        <f>IFERROR(VLOOKUP($G32,クラス・種目リスト!$A$2:$V$20,13,FALSE),"-")</f>
        <v>-</v>
      </c>
      <c r="BS32" s="40" t="str">
        <f>IFERROR(VLOOKUP($G32,クラス・種目リスト!$A$2:$V$20,14,FALSE),"-")</f>
        <v>-</v>
      </c>
      <c r="BT32" s="40" t="str">
        <f>IFERROR(VLOOKUP($G32,クラス・種目リスト!$A$2:$V$20,15,FALSE),"-")</f>
        <v>-</v>
      </c>
      <c r="BU32" s="40" t="str">
        <f>IFERROR(VLOOKUP($G32,クラス・種目リスト!$A$2:$V$20,16,FALSE),"-")</f>
        <v>-</v>
      </c>
      <c r="BV32" s="40" t="str">
        <f>IFERROR(VLOOKUP($G32,クラス・種目リスト!$A$2:$V$20,17,FALSE),"-")</f>
        <v>-</v>
      </c>
      <c r="BW32" s="40" t="str">
        <f>IFERROR(VLOOKUP($G32,クラス・種目リスト!$A$2:$V$20,18,FALSE),"-")</f>
        <v>-</v>
      </c>
      <c r="BX32" s="40" t="str">
        <f>IFERROR(VLOOKUP($G32,クラス・種目リスト!$A$2:$V$20,19,FALSE),"-")</f>
        <v>-</v>
      </c>
      <c r="BY32" s="40" t="str">
        <f>IFERROR(VLOOKUP($G32,クラス・種目リスト!$A$2:$V$20,20,FALSE),"-")</f>
        <v>-</v>
      </c>
      <c r="BZ32" s="40" t="str">
        <f>IFERROR(VLOOKUP($G32,クラス・種目リスト!$A$2:$V$20,21,FALSE),"-")</f>
        <v>-</v>
      </c>
      <c r="CA32" s="40" t="str">
        <f>IFERROR(VLOOKUP($G32,クラス・種目リスト!$A$2:$V$20,22,FALSE),"-")</f>
        <v>-</v>
      </c>
      <c r="CC32" s="15">
        <f ca="1">IF(INDIRECT("O47")="-",0,COUNTA(INDIRECT("O47")))+IF(INDIRECT("X47")="-",0,COUNTA(INDIRECT("X47")))+IF(INDIRECT("AK47")="-",0,COUNTA(INDIRECT("AK47")))+IF(INDIRECT("AT47")="-",0,COUNTA(INDIRECT("AT47")))</f>
        <v>0</v>
      </c>
    </row>
    <row r="33" spans="1:81" ht="19.5" customHeight="1" x14ac:dyDescent="0.2">
      <c r="A33" s="67">
        <v>30</v>
      </c>
      <c r="B33" s="71"/>
      <c r="C33" s="72"/>
      <c r="D33" s="80"/>
      <c r="E33" s="83"/>
      <c r="F33" s="123"/>
      <c r="G33" s="86"/>
      <c r="H33" s="81"/>
      <c r="I33" s="82"/>
      <c r="J33" s="87"/>
      <c r="K33" s="97" t="str">
        <f t="shared" si="0"/>
        <v>-</v>
      </c>
      <c r="L33" s="62"/>
      <c r="M33" s="98"/>
      <c r="N33" s="65"/>
      <c r="O33" s="79"/>
      <c r="P33" s="79"/>
      <c r="Q33" s="79"/>
      <c r="R33" s="79"/>
      <c r="S33" s="79"/>
      <c r="T33" s="79"/>
      <c r="U33" s="24"/>
      <c r="V33" s="98"/>
      <c r="W33" s="65"/>
      <c r="X33" s="79"/>
      <c r="Y33" s="79"/>
      <c r="Z33" s="79"/>
      <c r="AA33" s="79"/>
      <c r="AB33" s="79"/>
      <c r="AC33" s="79"/>
      <c r="AD33" s="24"/>
      <c r="AE33" s="62"/>
      <c r="AF33" s="62"/>
      <c r="AG33" s="74"/>
      <c r="AH33" s="62"/>
      <c r="AI33" s="99" t="e">
        <f>IF(#REF!=1,#REF!&amp;#REF!&amp;#REF!,#REF!&amp;#REF!)</f>
        <v>#REF!</v>
      </c>
      <c r="AJ33" s="48" t="str">
        <f>IFERROR(VLOOKUP($AI33,クラス・種目リスト!$A$29:$E$44,3,FALSE),"-")</f>
        <v>-</v>
      </c>
      <c r="AK33" s="48" t="str">
        <f>IFERROR(VLOOKUP($AI33,クラス・種目リスト!$A$29:$E$44,4,FALSE),"-")</f>
        <v>-</v>
      </c>
      <c r="AL33" s="48" t="str">
        <f>IFERROR(VLOOKUP($AI33,クラス・種目リスト!$A$29:$E$44,5,FALSE),"-")</f>
        <v>-</v>
      </c>
      <c r="AM33" s="112"/>
      <c r="AN33" s="40" t="str">
        <f>IFERROR(VLOOKUP($D33,クラス・種目リスト!$A$2:$V$20,3,FALSE),"-")</f>
        <v>-</v>
      </c>
      <c r="AO33" s="40" t="str">
        <f>IFERROR(VLOOKUP($D33,クラス・種目リスト!$A$2:$V$20,4,FALSE),"-")</f>
        <v>-</v>
      </c>
      <c r="AP33" s="40" t="str">
        <f>IFERROR(VLOOKUP($D33,クラス・種目リスト!$A$2:$V$20,5,FALSE),"-")</f>
        <v>-</v>
      </c>
      <c r="AQ33" s="40" t="str">
        <f>IFERROR(VLOOKUP($D33,クラス・種目リスト!$A$2:$V$20,6,FALSE),"-")</f>
        <v>-</v>
      </c>
      <c r="AR33" s="40" t="str">
        <f>IFERROR(VLOOKUP($D33,クラス・種目リスト!$A$2:$V$20,7,FALSE),"-")</f>
        <v>-</v>
      </c>
      <c r="AS33" s="40" t="str">
        <f>IFERROR(VLOOKUP($D33,クラス・種目リスト!$A$2:$V$20,8,FALSE),"-")</f>
        <v>-</v>
      </c>
      <c r="AT33" s="40" t="str">
        <f>IFERROR(VLOOKUP($D33,クラス・種目リスト!$A$2:$V$20,9,FALSE),"-")</f>
        <v>-</v>
      </c>
      <c r="AU33" s="40" t="str">
        <f>IFERROR(VLOOKUP($D33,クラス・種目リスト!$A$2:$V$20,10,FALSE),"-")</f>
        <v>-</v>
      </c>
      <c r="AV33" s="40" t="str">
        <f>IFERROR(VLOOKUP($D33,クラス・種目リスト!$A$2:$V$20,11,FALSE),"-")</f>
        <v>-</v>
      </c>
      <c r="AW33" s="40" t="str">
        <f>IFERROR(VLOOKUP($D33,クラス・種目リスト!$A$2:$V$20,12,FALSE),"-")</f>
        <v>-</v>
      </c>
      <c r="AX33" s="40" t="str">
        <f>IFERROR(VLOOKUP($D33,クラス・種目リスト!$A$2:$V$20,13,FALSE),"-")</f>
        <v>-</v>
      </c>
      <c r="AY33" s="40" t="str">
        <f>IFERROR(VLOOKUP($D33,クラス・種目リスト!$A$2:$V$20,14,FALSE),"-")</f>
        <v>-</v>
      </c>
      <c r="AZ33" s="40" t="str">
        <f>IFERROR(VLOOKUP($D33,クラス・種目リスト!$A$2:$V$20,15,FALSE),"-")</f>
        <v>-</v>
      </c>
      <c r="BA33" s="40" t="str">
        <f>IFERROR(VLOOKUP($D33,クラス・種目リスト!$A$2:$V$20,16,FALSE),"-")</f>
        <v>-</v>
      </c>
      <c r="BB33" s="40" t="str">
        <f>IFERROR(VLOOKUP($D33,クラス・種目リスト!$A$2:$V$20,17,FALSE),"-")</f>
        <v>-</v>
      </c>
      <c r="BC33" s="40" t="str">
        <f>IFERROR(VLOOKUP($D33,クラス・種目リスト!$A$2:$V$20,18,FALSE),"-")</f>
        <v>-</v>
      </c>
      <c r="BD33" s="40" t="str">
        <f>IFERROR(VLOOKUP($D33,クラス・種目リスト!$A$2:$V$20,19,FALSE),"-")</f>
        <v>-</v>
      </c>
      <c r="BE33" s="40" t="str">
        <f>IFERROR(VLOOKUP($D33,クラス・種目リスト!$A$2:$V$20,20,FALSE),"-")</f>
        <v>-</v>
      </c>
      <c r="BF33" s="40" t="str">
        <f>IFERROR(VLOOKUP($D33,クラス・種目リスト!$A$2:$V$20,21,FALSE),"-")</f>
        <v>-</v>
      </c>
      <c r="BG33" s="40" t="str">
        <f>IFERROR(VLOOKUP($D33,クラス・種目リスト!$A$2:$V$20,22,FALSE),"-")</f>
        <v>-</v>
      </c>
      <c r="BH33" s="40" t="str">
        <f>IFERROR(VLOOKUP($G33,クラス・種目リスト!$A$2:$V$20,3,FALSE),"-")</f>
        <v>-</v>
      </c>
      <c r="BI33" s="40" t="str">
        <f>IFERROR(VLOOKUP($G33,クラス・種目リスト!$A$2:$V$20,4,FALSE),"-")</f>
        <v>-</v>
      </c>
      <c r="BJ33" s="40" t="str">
        <f>IFERROR(VLOOKUP($G33,クラス・種目リスト!$A$2:$V$20,5,FALSE),"-")</f>
        <v>-</v>
      </c>
      <c r="BK33" s="40" t="str">
        <f>IFERROR(VLOOKUP($G33,クラス・種目リスト!$A$2:$V$20,6,FALSE),"-")</f>
        <v>-</v>
      </c>
      <c r="BL33" s="40" t="str">
        <f>IFERROR(VLOOKUP($G33,クラス・種目リスト!$A$2:$V$20,7,FALSE),"-")</f>
        <v>-</v>
      </c>
      <c r="BM33" s="40" t="str">
        <f>IFERROR(VLOOKUP($G33,クラス・種目リスト!$A$2:$V$20,8,FALSE),"-")</f>
        <v>-</v>
      </c>
      <c r="BN33" s="40" t="str">
        <f>IFERROR(VLOOKUP($G33,クラス・種目リスト!$A$2:$V$20,9,FALSE),"-")</f>
        <v>-</v>
      </c>
      <c r="BO33" s="40" t="str">
        <f>IFERROR(VLOOKUP($G33,クラス・種目リスト!$A$2:$V$20,10,FALSE),"-")</f>
        <v>-</v>
      </c>
      <c r="BP33" s="40" t="str">
        <f>IFERROR(VLOOKUP($G33,クラス・種目リスト!$A$2:$V$20,11,FALSE),"-")</f>
        <v>-</v>
      </c>
      <c r="BQ33" s="40" t="str">
        <f>IFERROR(VLOOKUP($G33,クラス・種目リスト!$A$2:$V$20,12,FALSE),"-")</f>
        <v>-</v>
      </c>
      <c r="BR33" s="40" t="str">
        <f>IFERROR(VLOOKUP($G33,クラス・種目リスト!$A$2:$V$20,13,FALSE),"-")</f>
        <v>-</v>
      </c>
      <c r="BS33" s="40" t="str">
        <f>IFERROR(VLOOKUP($G33,クラス・種目リスト!$A$2:$V$20,14,FALSE),"-")</f>
        <v>-</v>
      </c>
      <c r="BT33" s="40" t="str">
        <f>IFERROR(VLOOKUP($G33,クラス・種目リスト!$A$2:$V$20,15,FALSE),"-")</f>
        <v>-</v>
      </c>
      <c r="BU33" s="40" t="str">
        <f>IFERROR(VLOOKUP($G33,クラス・種目リスト!$A$2:$V$20,16,FALSE),"-")</f>
        <v>-</v>
      </c>
      <c r="BV33" s="40" t="str">
        <f>IFERROR(VLOOKUP($G33,クラス・種目リスト!$A$2:$V$20,17,FALSE),"-")</f>
        <v>-</v>
      </c>
      <c r="BW33" s="40" t="str">
        <f>IFERROR(VLOOKUP($G33,クラス・種目リスト!$A$2:$V$20,18,FALSE),"-")</f>
        <v>-</v>
      </c>
      <c r="BX33" s="40" t="str">
        <f>IFERROR(VLOOKUP($G33,クラス・種目リスト!$A$2:$V$20,19,FALSE),"-")</f>
        <v>-</v>
      </c>
      <c r="BY33" s="40" t="str">
        <f>IFERROR(VLOOKUP($G33,クラス・種目リスト!$A$2:$V$20,20,FALSE),"-")</f>
        <v>-</v>
      </c>
      <c r="BZ33" s="40" t="str">
        <f>IFERROR(VLOOKUP($G33,クラス・種目リスト!$A$2:$V$20,21,FALSE),"-")</f>
        <v>-</v>
      </c>
      <c r="CA33" s="40" t="str">
        <f>IFERROR(VLOOKUP($G33,クラス・種目リスト!$A$2:$V$20,22,FALSE),"-")</f>
        <v>-</v>
      </c>
      <c r="CC33" s="15">
        <f ca="1">IF(INDIRECT("O48")="-",0,COUNTA(INDIRECT("O48")))+IF(INDIRECT("X48")="-",0,COUNTA(INDIRECT("X48")))+IF(INDIRECT("AK48")="-",0,COUNTA(INDIRECT("AK48")))+IF(INDIRECT("AT48")="-",0,COUNTA(INDIRECT("AT48")))</f>
        <v>0</v>
      </c>
    </row>
    <row r="34" spans="1:81" ht="19.5" customHeight="1" x14ac:dyDescent="0.2">
      <c r="A34" s="70">
        <v>31</v>
      </c>
      <c r="B34" s="68"/>
      <c r="C34" s="69"/>
      <c r="D34" s="80"/>
      <c r="E34" s="83"/>
      <c r="F34" s="82"/>
      <c r="G34" s="86"/>
      <c r="H34" s="81"/>
      <c r="I34" s="82"/>
      <c r="J34" s="87"/>
      <c r="K34" s="97" t="str">
        <f t="shared" si="0"/>
        <v>-</v>
      </c>
      <c r="L34" s="62"/>
      <c r="M34" s="98"/>
      <c r="N34" s="65"/>
      <c r="O34" s="79"/>
      <c r="P34" s="79"/>
      <c r="Q34" s="79"/>
      <c r="R34" s="79"/>
      <c r="S34" s="79"/>
      <c r="T34" s="79"/>
      <c r="U34" s="24"/>
      <c r="V34" s="98"/>
      <c r="W34" s="65"/>
      <c r="X34" s="79"/>
      <c r="Y34" s="79"/>
      <c r="Z34" s="79"/>
      <c r="AA34" s="79"/>
      <c r="AB34" s="79"/>
      <c r="AC34" s="79"/>
      <c r="AD34" s="24"/>
      <c r="AE34" s="62"/>
      <c r="AF34" s="62"/>
      <c r="AG34" s="74"/>
      <c r="AH34" s="92"/>
      <c r="AI34" s="99" t="e">
        <f>IF(#REF!=1,#REF!&amp;#REF!&amp;#REF!,#REF!&amp;#REF!)</f>
        <v>#REF!</v>
      </c>
      <c r="AJ34" s="48" t="str">
        <f>IFERROR(VLOOKUP($AI34,クラス・種目リスト!$A$29:$E$44,3,FALSE),"-")</f>
        <v>-</v>
      </c>
      <c r="AK34" s="48" t="str">
        <f>IFERROR(VLOOKUP($AI34,クラス・種目リスト!$A$29:$E$44,4,FALSE),"-")</f>
        <v>-</v>
      </c>
      <c r="AL34" s="48" t="str">
        <f>IFERROR(VLOOKUP($AI34,クラス・種目リスト!$A$29:$E$44,5,FALSE),"-")</f>
        <v>-</v>
      </c>
      <c r="AM34" s="112"/>
      <c r="AN34" s="40" t="str">
        <f>IFERROR(VLOOKUP($D34,クラス・種目リスト!$A$2:$V$20,3,FALSE),"-")</f>
        <v>-</v>
      </c>
      <c r="AO34" s="40" t="str">
        <f>IFERROR(VLOOKUP($D34,クラス・種目リスト!$A$2:$V$20,4,FALSE),"-")</f>
        <v>-</v>
      </c>
      <c r="AP34" s="40" t="str">
        <f>IFERROR(VLOOKUP($D34,クラス・種目リスト!$A$2:$V$20,5,FALSE),"-")</f>
        <v>-</v>
      </c>
      <c r="AQ34" s="40" t="str">
        <f>IFERROR(VLOOKUP($D34,クラス・種目リスト!$A$2:$V$20,6,FALSE),"-")</f>
        <v>-</v>
      </c>
      <c r="AR34" s="40" t="str">
        <f>IFERROR(VLOOKUP($D34,クラス・種目リスト!$A$2:$V$20,7,FALSE),"-")</f>
        <v>-</v>
      </c>
      <c r="AS34" s="40" t="str">
        <f>IFERROR(VLOOKUP($D34,クラス・種目リスト!$A$2:$V$20,8,FALSE),"-")</f>
        <v>-</v>
      </c>
      <c r="AT34" s="40" t="str">
        <f>IFERROR(VLOOKUP($D34,クラス・種目リスト!$A$2:$V$20,9,FALSE),"-")</f>
        <v>-</v>
      </c>
      <c r="AU34" s="40" t="str">
        <f>IFERROR(VLOOKUP($D34,クラス・種目リスト!$A$2:$V$20,10,FALSE),"-")</f>
        <v>-</v>
      </c>
      <c r="AV34" s="40" t="str">
        <f>IFERROR(VLOOKUP($D34,クラス・種目リスト!$A$2:$V$20,11,FALSE),"-")</f>
        <v>-</v>
      </c>
      <c r="AW34" s="40" t="str">
        <f>IFERROR(VLOOKUP($D34,クラス・種目リスト!$A$2:$V$20,12,FALSE),"-")</f>
        <v>-</v>
      </c>
      <c r="AX34" s="40" t="str">
        <f>IFERROR(VLOOKUP($D34,クラス・種目リスト!$A$2:$V$20,13,FALSE),"-")</f>
        <v>-</v>
      </c>
      <c r="AY34" s="40" t="str">
        <f>IFERROR(VLOOKUP($D34,クラス・種目リスト!$A$2:$V$20,14,FALSE),"-")</f>
        <v>-</v>
      </c>
      <c r="AZ34" s="40" t="str">
        <f>IFERROR(VLOOKUP($D34,クラス・種目リスト!$A$2:$V$20,15,FALSE),"-")</f>
        <v>-</v>
      </c>
      <c r="BA34" s="40" t="str">
        <f>IFERROR(VLOOKUP($D34,クラス・種目リスト!$A$2:$V$20,16,FALSE),"-")</f>
        <v>-</v>
      </c>
      <c r="BB34" s="40" t="str">
        <f>IFERROR(VLOOKUP($D34,クラス・種目リスト!$A$2:$V$20,17,FALSE),"-")</f>
        <v>-</v>
      </c>
      <c r="BC34" s="40" t="str">
        <f>IFERROR(VLOOKUP($D34,クラス・種目リスト!$A$2:$V$20,18,FALSE),"-")</f>
        <v>-</v>
      </c>
      <c r="BD34" s="40" t="str">
        <f>IFERROR(VLOOKUP($D34,クラス・種目リスト!$A$2:$V$20,19,FALSE),"-")</f>
        <v>-</v>
      </c>
      <c r="BE34" s="40" t="str">
        <f>IFERROR(VLOOKUP($D34,クラス・種目リスト!$A$2:$V$20,20,FALSE),"-")</f>
        <v>-</v>
      </c>
      <c r="BF34" s="40" t="str">
        <f>IFERROR(VLOOKUP($D34,クラス・種目リスト!$A$2:$V$20,21,FALSE),"-")</f>
        <v>-</v>
      </c>
      <c r="BG34" s="40" t="str">
        <f>IFERROR(VLOOKUP($D34,クラス・種目リスト!$A$2:$V$20,22,FALSE),"-")</f>
        <v>-</v>
      </c>
      <c r="BH34" s="40" t="str">
        <f>IFERROR(VLOOKUP($G34,クラス・種目リスト!$A$2:$V$20,3,FALSE),"-")</f>
        <v>-</v>
      </c>
      <c r="BI34" s="40" t="str">
        <f>IFERROR(VLOOKUP($G34,クラス・種目リスト!$A$2:$V$20,4,FALSE),"-")</f>
        <v>-</v>
      </c>
      <c r="BJ34" s="40" t="str">
        <f>IFERROR(VLOOKUP($G34,クラス・種目リスト!$A$2:$V$20,5,FALSE),"-")</f>
        <v>-</v>
      </c>
      <c r="BK34" s="40" t="str">
        <f>IFERROR(VLOOKUP($G34,クラス・種目リスト!$A$2:$V$20,6,FALSE),"-")</f>
        <v>-</v>
      </c>
      <c r="BL34" s="40" t="str">
        <f>IFERROR(VLOOKUP($G34,クラス・種目リスト!$A$2:$V$20,7,FALSE),"-")</f>
        <v>-</v>
      </c>
      <c r="BM34" s="40" t="str">
        <f>IFERROR(VLOOKUP($G34,クラス・種目リスト!$A$2:$V$20,8,FALSE),"-")</f>
        <v>-</v>
      </c>
      <c r="BN34" s="40" t="str">
        <f>IFERROR(VLOOKUP($G34,クラス・種目リスト!$A$2:$V$20,9,FALSE),"-")</f>
        <v>-</v>
      </c>
      <c r="BO34" s="40" t="str">
        <f>IFERROR(VLOOKUP($G34,クラス・種目リスト!$A$2:$V$20,10,FALSE),"-")</f>
        <v>-</v>
      </c>
      <c r="BP34" s="40" t="str">
        <f>IFERROR(VLOOKUP($G34,クラス・種目リスト!$A$2:$V$20,11,FALSE),"-")</f>
        <v>-</v>
      </c>
      <c r="BQ34" s="40" t="str">
        <f>IFERROR(VLOOKUP($G34,クラス・種目リスト!$A$2:$V$20,12,FALSE),"-")</f>
        <v>-</v>
      </c>
      <c r="BR34" s="40" t="str">
        <f>IFERROR(VLOOKUP($G34,クラス・種目リスト!$A$2:$V$20,13,FALSE),"-")</f>
        <v>-</v>
      </c>
      <c r="BS34" s="40" t="str">
        <f>IFERROR(VLOOKUP($G34,クラス・種目リスト!$A$2:$V$20,14,FALSE),"-")</f>
        <v>-</v>
      </c>
      <c r="BT34" s="40" t="str">
        <f>IFERROR(VLOOKUP($G34,クラス・種目リスト!$A$2:$V$20,15,FALSE),"-")</f>
        <v>-</v>
      </c>
      <c r="BU34" s="40" t="str">
        <f>IFERROR(VLOOKUP($G34,クラス・種目リスト!$A$2:$V$20,16,FALSE),"-")</f>
        <v>-</v>
      </c>
      <c r="BV34" s="40" t="str">
        <f>IFERROR(VLOOKUP($G34,クラス・種目リスト!$A$2:$V$20,17,FALSE),"-")</f>
        <v>-</v>
      </c>
      <c r="BW34" s="40" t="str">
        <f>IFERROR(VLOOKUP($G34,クラス・種目リスト!$A$2:$V$20,18,FALSE),"-")</f>
        <v>-</v>
      </c>
      <c r="BX34" s="40" t="str">
        <f>IFERROR(VLOOKUP($G34,クラス・種目リスト!$A$2:$V$20,19,FALSE),"-")</f>
        <v>-</v>
      </c>
      <c r="BY34" s="40" t="str">
        <f>IFERROR(VLOOKUP($G34,クラス・種目リスト!$A$2:$V$20,20,FALSE),"-")</f>
        <v>-</v>
      </c>
      <c r="BZ34" s="40" t="str">
        <f>IFERROR(VLOOKUP($G34,クラス・種目リスト!$A$2:$V$20,21,FALSE),"-")</f>
        <v>-</v>
      </c>
      <c r="CA34" s="40" t="str">
        <f>IFERROR(VLOOKUP($G34,クラス・種目リスト!$A$2:$V$20,22,FALSE),"-")</f>
        <v>-</v>
      </c>
      <c r="CC34" s="15">
        <f ca="1">IF(INDIRECT("O49")="-",0,COUNTA(INDIRECT("O49")))+IF(INDIRECT("X49")="-",0,COUNTA(INDIRECT("X49")))+IF(INDIRECT("AK49")="-",0,COUNTA(INDIRECT("AK49")))+IF(INDIRECT("AT49")="-",0,COUNTA(INDIRECT("AT49")))</f>
        <v>0</v>
      </c>
    </row>
    <row r="35" spans="1:81" ht="19.5" customHeight="1" x14ac:dyDescent="0.2">
      <c r="A35" s="70">
        <v>32</v>
      </c>
      <c r="B35" s="71"/>
      <c r="C35" s="72"/>
      <c r="D35" s="80"/>
      <c r="E35" s="83"/>
      <c r="F35" s="82"/>
      <c r="G35" s="86"/>
      <c r="H35" s="81"/>
      <c r="I35" s="82"/>
      <c r="J35" s="87"/>
      <c r="K35" s="97" t="str">
        <f t="shared" si="0"/>
        <v>-</v>
      </c>
      <c r="L35" s="62"/>
      <c r="M35" s="98"/>
      <c r="N35" s="65"/>
      <c r="O35" s="79"/>
      <c r="P35" s="79"/>
      <c r="Q35" s="79"/>
      <c r="R35" s="79"/>
      <c r="S35" s="79"/>
      <c r="T35" s="79"/>
      <c r="U35" s="24"/>
      <c r="V35" s="98"/>
      <c r="W35" s="65"/>
      <c r="X35" s="79"/>
      <c r="Y35" s="79"/>
      <c r="Z35" s="79"/>
      <c r="AA35" s="79"/>
      <c r="AB35" s="79"/>
      <c r="AC35" s="79"/>
      <c r="AD35" s="24"/>
      <c r="AE35" s="62"/>
      <c r="AF35" s="62"/>
      <c r="AG35" s="74"/>
      <c r="AH35" s="92"/>
      <c r="AI35" s="99" t="e">
        <f>IF(#REF!=1,#REF!&amp;#REF!&amp;#REF!,#REF!&amp;#REF!)</f>
        <v>#REF!</v>
      </c>
      <c r="AJ35" s="48" t="str">
        <f>IFERROR(VLOOKUP($AI35,クラス・種目リスト!$A$29:$E$44,3,FALSE),"-")</f>
        <v>-</v>
      </c>
      <c r="AK35" s="48" t="str">
        <f>IFERROR(VLOOKUP($AI35,クラス・種目リスト!$A$29:$E$44,4,FALSE),"-")</f>
        <v>-</v>
      </c>
      <c r="AL35" s="48" t="str">
        <f>IFERROR(VLOOKUP($AI35,クラス・種目リスト!$A$29:$E$44,5,FALSE),"-")</f>
        <v>-</v>
      </c>
      <c r="AM35" s="112"/>
      <c r="AN35" s="40" t="str">
        <f>IFERROR(VLOOKUP($D35,クラス・種目リスト!$A$2:$V$20,3,FALSE),"-")</f>
        <v>-</v>
      </c>
      <c r="AO35" s="40" t="str">
        <f>IFERROR(VLOOKUP($D35,クラス・種目リスト!$A$2:$V$20,4,FALSE),"-")</f>
        <v>-</v>
      </c>
      <c r="AP35" s="40" t="str">
        <f>IFERROR(VLOOKUP($D35,クラス・種目リスト!$A$2:$V$20,5,FALSE),"-")</f>
        <v>-</v>
      </c>
      <c r="AQ35" s="40" t="str">
        <f>IFERROR(VLOOKUP($D35,クラス・種目リスト!$A$2:$V$20,6,FALSE),"-")</f>
        <v>-</v>
      </c>
      <c r="AR35" s="40" t="str">
        <f>IFERROR(VLOOKUP($D35,クラス・種目リスト!$A$2:$V$20,7,FALSE),"-")</f>
        <v>-</v>
      </c>
      <c r="AS35" s="40" t="str">
        <f>IFERROR(VLOOKUP($D35,クラス・種目リスト!$A$2:$V$20,8,FALSE),"-")</f>
        <v>-</v>
      </c>
      <c r="AT35" s="40" t="str">
        <f>IFERROR(VLOOKUP($D35,クラス・種目リスト!$A$2:$V$20,9,FALSE),"-")</f>
        <v>-</v>
      </c>
      <c r="AU35" s="40" t="str">
        <f>IFERROR(VLOOKUP($D35,クラス・種目リスト!$A$2:$V$20,10,FALSE),"-")</f>
        <v>-</v>
      </c>
      <c r="AV35" s="40" t="str">
        <f>IFERROR(VLOOKUP($D35,クラス・種目リスト!$A$2:$V$20,11,FALSE),"-")</f>
        <v>-</v>
      </c>
      <c r="AW35" s="40" t="str">
        <f>IFERROR(VLOOKUP($D35,クラス・種目リスト!$A$2:$V$20,12,FALSE),"-")</f>
        <v>-</v>
      </c>
      <c r="AX35" s="40" t="str">
        <f>IFERROR(VLOOKUP($D35,クラス・種目リスト!$A$2:$V$20,13,FALSE),"-")</f>
        <v>-</v>
      </c>
      <c r="AY35" s="40" t="str">
        <f>IFERROR(VLOOKUP($D35,クラス・種目リスト!$A$2:$V$20,14,FALSE),"-")</f>
        <v>-</v>
      </c>
      <c r="AZ35" s="40" t="str">
        <f>IFERROR(VLOOKUP($D35,クラス・種目リスト!$A$2:$V$20,15,FALSE),"-")</f>
        <v>-</v>
      </c>
      <c r="BA35" s="40" t="str">
        <f>IFERROR(VLOOKUP($D35,クラス・種目リスト!$A$2:$V$20,16,FALSE),"-")</f>
        <v>-</v>
      </c>
      <c r="BB35" s="40" t="str">
        <f>IFERROR(VLOOKUP($D35,クラス・種目リスト!$A$2:$V$20,17,FALSE),"-")</f>
        <v>-</v>
      </c>
      <c r="BC35" s="40" t="str">
        <f>IFERROR(VLOOKUP($D35,クラス・種目リスト!$A$2:$V$20,18,FALSE),"-")</f>
        <v>-</v>
      </c>
      <c r="BD35" s="40" t="str">
        <f>IFERROR(VLOOKUP($D35,クラス・種目リスト!$A$2:$V$20,19,FALSE),"-")</f>
        <v>-</v>
      </c>
      <c r="BE35" s="40" t="str">
        <f>IFERROR(VLOOKUP($D35,クラス・種目リスト!$A$2:$V$20,20,FALSE),"-")</f>
        <v>-</v>
      </c>
      <c r="BF35" s="40" t="str">
        <f>IFERROR(VLOOKUP($D35,クラス・種目リスト!$A$2:$V$20,21,FALSE),"-")</f>
        <v>-</v>
      </c>
      <c r="BG35" s="40" t="str">
        <f>IFERROR(VLOOKUP($D35,クラス・種目リスト!$A$2:$V$20,22,FALSE),"-")</f>
        <v>-</v>
      </c>
      <c r="BH35" s="40" t="str">
        <f>IFERROR(VLOOKUP($G35,クラス・種目リスト!$A$2:$V$20,3,FALSE),"-")</f>
        <v>-</v>
      </c>
      <c r="BI35" s="40" t="str">
        <f>IFERROR(VLOOKUP($G35,クラス・種目リスト!$A$2:$V$20,4,FALSE),"-")</f>
        <v>-</v>
      </c>
      <c r="BJ35" s="40" t="str">
        <f>IFERROR(VLOOKUP($G35,クラス・種目リスト!$A$2:$V$20,5,FALSE),"-")</f>
        <v>-</v>
      </c>
      <c r="BK35" s="40" t="str">
        <f>IFERROR(VLOOKUP($G35,クラス・種目リスト!$A$2:$V$20,6,FALSE),"-")</f>
        <v>-</v>
      </c>
      <c r="BL35" s="40" t="str">
        <f>IFERROR(VLOOKUP($G35,クラス・種目リスト!$A$2:$V$20,7,FALSE),"-")</f>
        <v>-</v>
      </c>
      <c r="BM35" s="40" t="str">
        <f>IFERROR(VLOOKUP($G35,クラス・種目リスト!$A$2:$V$20,8,FALSE),"-")</f>
        <v>-</v>
      </c>
      <c r="BN35" s="40" t="str">
        <f>IFERROR(VLOOKUP($G35,クラス・種目リスト!$A$2:$V$20,9,FALSE),"-")</f>
        <v>-</v>
      </c>
      <c r="BO35" s="40" t="str">
        <f>IFERROR(VLOOKUP($G35,クラス・種目リスト!$A$2:$V$20,10,FALSE),"-")</f>
        <v>-</v>
      </c>
      <c r="BP35" s="40" t="str">
        <f>IFERROR(VLOOKUP($G35,クラス・種目リスト!$A$2:$V$20,11,FALSE),"-")</f>
        <v>-</v>
      </c>
      <c r="BQ35" s="40" t="str">
        <f>IFERROR(VLOOKUP($G35,クラス・種目リスト!$A$2:$V$20,12,FALSE),"-")</f>
        <v>-</v>
      </c>
      <c r="BR35" s="40" t="str">
        <f>IFERROR(VLOOKUP($G35,クラス・種目リスト!$A$2:$V$20,13,FALSE),"-")</f>
        <v>-</v>
      </c>
      <c r="BS35" s="40" t="str">
        <f>IFERROR(VLOOKUP($G35,クラス・種目リスト!$A$2:$V$20,14,FALSE),"-")</f>
        <v>-</v>
      </c>
      <c r="BT35" s="40" t="str">
        <f>IFERROR(VLOOKUP($G35,クラス・種目リスト!$A$2:$V$20,15,FALSE),"-")</f>
        <v>-</v>
      </c>
      <c r="BU35" s="40" t="str">
        <f>IFERROR(VLOOKUP($G35,クラス・種目リスト!$A$2:$V$20,16,FALSE),"-")</f>
        <v>-</v>
      </c>
      <c r="BV35" s="40" t="str">
        <f>IFERROR(VLOOKUP($G35,クラス・種目リスト!$A$2:$V$20,17,FALSE),"-")</f>
        <v>-</v>
      </c>
      <c r="BW35" s="40" t="str">
        <f>IFERROR(VLOOKUP($G35,クラス・種目リスト!$A$2:$V$20,18,FALSE),"-")</f>
        <v>-</v>
      </c>
      <c r="BX35" s="40" t="str">
        <f>IFERROR(VLOOKUP($G35,クラス・種目リスト!$A$2:$V$20,19,FALSE),"-")</f>
        <v>-</v>
      </c>
      <c r="BY35" s="40" t="str">
        <f>IFERROR(VLOOKUP($G35,クラス・種目リスト!$A$2:$V$20,20,FALSE),"-")</f>
        <v>-</v>
      </c>
      <c r="BZ35" s="40" t="str">
        <f>IFERROR(VLOOKUP($G35,クラス・種目リスト!$A$2:$V$20,21,FALSE),"-")</f>
        <v>-</v>
      </c>
      <c r="CA35" s="40" t="str">
        <f>IFERROR(VLOOKUP($G35,クラス・種目リスト!$A$2:$V$20,22,FALSE),"-")</f>
        <v>-</v>
      </c>
      <c r="CC35" s="15">
        <f ca="1">IF(INDIRECT("O50")="-",0,COUNTA(INDIRECT("O50")))+IF(INDIRECT("X50")="-",0,COUNTA(INDIRECT("X50")))+IF(INDIRECT("AK50")="-",0,COUNTA(INDIRECT("AK50")))+IF(INDIRECT("AT50")="-",0,COUNTA(INDIRECT("AT50")))</f>
        <v>0</v>
      </c>
    </row>
    <row r="36" spans="1:81" ht="19.5" customHeight="1" x14ac:dyDescent="0.2">
      <c r="A36" s="70">
        <v>33</v>
      </c>
      <c r="B36" s="68"/>
      <c r="C36" s="69"/>
      <c r="D36" s="80"/>
      <c r="E36" s="83"/>
      <c r="F36" s="82"/>
      <c r="G36" s="86"/>
      <c r="H36" s="81"/>
      <c r="I36" s="82"/>
      <c r="J36" s="87"/>
      <c r="K36" s="97" t="str">
        <f t="shared" si="0"/>
        <v>-</v>
      </c>
      <c r="L36" s="62"/>
      <c r="M36" s="98"/>
      <c r="N36" s="65"/>
      <c r="O36" s="79"/>
      <c r="P36" s="79"/>
      <c r="Q36" s="79"/>
      <c r="R36" s="79"/>
      <c r="S36" s="79"/>
      <c r="T36" s="79"/>
      <c r="U36" s="24"/>
      <c r="V36" s="98"/>
      <c r="W36" s="65"/>
      <c r="X36" s="79"/>
      <c r="Y36" s="79"/>
      <c r="Z36" s="79"/>
      <c r="AA36" s="79"/>
      <c r="AB36" s="79"/>
      <c r="AC36" s="79"/>
      <c r="AD36" s="24"/>
      <c r="AE36" s="62"/>
      <c r="AF36" s="62"/>
      <c r="AG36" s="74"/>
      <c r="AH36" s="90"/>
      <c r="AI36" s="99" t="e">
        <f>IF(#REF!=1,#REF!&amp;#REF!&amp;#REF!,#REF!&amp;#REF!)</f>
        <v>#REF!</v>
      </c>
      <c r="AJ36" s="48" t="str">
        <f>IFERROR(VLOOKUP($AI36,クラス・種目リスト!$A$29:$E$44,3,FALSE),"-")</f>
        <v>-</v>
      </c>
      <c r="AK36" s="48" t="str">
        <f>IFERROR(VLOOKUP($AI36,クラス・種目リスト!$A$29:$E$44,4,FALSE),"-")</f>
        <v>-</v>
      </c>
      <c r="AL36" s="48" t="str">
        <f>IFERROR(VLOOKUP($AI36,クラス・種目リスト!$A$29:$E$44,5,FALSE),"-")</f>
        <v>-</v>
      </c>
      <c r="AM36" s="112"/>
      <c r="AN36" s="40" t="str">
        <f>IFERROR(VLOOKUP($D36,クラス・種目リスト!$A$2:$V$20,3,FALSE),"-")</f>
        <v>-</v>
      </c>
      <c r="AO36" s="40" t="str">
        <f>IFERROR(VLOOKUP($D36,クラス・種目リスト!$A$2:$V$20,4,FALSE),"-")</f>
        <v>-</v>
      </c>
      <c r="AP36" s="40" t="str">
        <f>IFERROR(VLOOKUP($D36,クラス・種目リスト!$A$2:$V$20,5,FALSE),"-")</f>
        <v>-</v>
      </c>
      <c r="AQ36" s="40" t="str">
        <f>IFERROR(VLOOKUP($D36,クラス・種目リスト!$A$2:$V$20,6,FALSE),"-")</f>
        <v>-</v>
      </c>
      <c r="AR36" s="40" t="str">
        <f>IFERROR(VLOOKUP($D36,クラス・種目リスト!$A$2:$V$20,7,FALSE),"-")</f>
        <v>-</v>
      </c>
      <c r="AS36" s="40" t="str">
        <f>IFERROR(VLOOKUP($D36,クラス・種目リスト!$A$2:$V$20,8,FALSE),"-")</f>
        <v>-</v>
      </c>
      <c r="AT36" s="40" t="str">
        <f>IFERROR(VLOOKUP($D36,クラス・種目リスト!$A$2:$V$20,9,FALSE),"-")</f>
        <v>-</v>
      </c>
      <c r="AU36" s="40" t="str">
        <f>IFERROR(VLOOKUP($D36,クラス・種目リスト!$A$2:$V$20,10,FALSE),"-")</f>
        <v>-</v>
      </c>
      <c r="AV36" s="40" t="str">
        <f>IFERROR(VLOOKUP($D36,クラス・種目リスト!$A$2:$V$20,11,FALSE),"-")</f>
        <v>-</v>
      </c>
      <c r="AW36" s="40" t="str">
        <f>IFERROR(VLOOKUP($D36,クラス・種目リスト!$A$2:$V$20,12,FALSE),"-")</f>
        <v>-</v>
      </c>
      <c r="AX36" s="40" t="str">
        <f>IFERROR(VLOOKUP($D36,クラス・種目リスト!$A$2:$V$20,13,FALSE),"-")</f>
        <v>-</v>
      </c>
      <c r="AY36" s="40" t="str">
        <f>IFERROR(VLOOKUP($D36,クラス・種目リスト!$A$2:$V$20,14,FALSE),"-")</f>
        <v>-</v>
      </c>
      <c r="AZ36" s="40" t="str">
        <f>IFERROR(VLOOKUP($D36,クラス・種目リスト!$A$2:$V$20,15,FALSE),"-")</f>
        <v>-</v>
      </c>
      <c r="BA36" s="40" t="str">
        <f>IFERROR(VLOOKUP($D36,クラス・種目リスト!$A$2:$V$20,16,FALSE),"-")</f>
        <v>-</v>
      </c>
      <c r="BB36" s="40" t="str">
        <f>IFERROR(VLOOKUP($D36,クラス・種目リスト!$A$2:$V$20,17,FALSE),"-")</f>
        <v>-</v>
      </c>
      <c r="BC36" s="40" t="str">
        <f>IFERROR(VLOOKUP($D36,クラス・種目リスト!$A$2:$V$20,18,FALSE),"-")</f>
        <v>-</v>
      </c>
      <c r="BD36" s="40" t="str">
        <f>IFERROR(VLOOKUP($D36,クラス・種目リスト!$A$2:$V$20,19,FALSE),"-")</f>
        <v>-</v>
      </c>
      <c r="BE36" s="40" t="str">
        <f>IFERROR(VLOOKUP($D36,クラス・種目リスト!$A$2:$V$20,20,FALSE),"-")</f>
        <v>-</v>
      </c>
      <c r="BF36" s="40" t="str">
        <f>IFERROR(VLOOKUP($D36,クラス・種目リスト!$A$2:$V$20,21,FALSE),"-")</f>
        <v>-</v>
      </c>
      <c r="BG36" s="40" t="str">
        <f>IFERROR(VLOOKUP($D36,クラス・種目リスト!$A$2:$V$20,22,FALSE),"-")</f>
        <v>-</v>
      </c>
      <c r="BH36" s="40" t="str">
        <f>IFERROR(VLOOKUP($G36,クラス・種目リスト!$A$2:$V$20,3,FALSE),"-")</f>
        <v>-</v>
      </c>
      <c r="BI36" s="40" t="str">
        <f>IFERROR(VLOOKUP($G36,クラス・種目リスト!$A$2:$V$20,4,FALSE),"-")</f>
        <v>-</v>
      </c>
      <c r="BJ36" s="40" t="str">
        <f>IFERROR(VLOOKUP($G36,クラス・種目リスト!$A$2:$V$20,5,FALSE),"-")</f>
        <v>-</v>
      </c>
      <c r="BK36" s="40" t="str">
        <f>IFERROR(VLOOKUP($G36,クラス・種目リスト!$A$2:$V$20,6,FALSE),"-")</f>
        <v>-</v>
      </c>
      <c r="BL36" s="40" t="str">
        <f>IFERROR(VLOOKUP($G36,クラス・種目リスト!$A$2:$V$20,7,FALSE),"-")</f>
        <v>-</v>
      </c>
      <c r="BM36" s="40" t="str">
        <f>IFERROR(VLOOKUP($G36,クラス・種目リスト!$A$2:$V$20,8,FALSE),"-")</f>
        <v>-</v>
      </c>
      <c r="BN36" s="40" t="str">
        <f>IFERROR(VLOOKUP($G36,クラス・種目リスト!$A$2:$V$20,9,FALSE),"-")</f>
        <v>-</v>
      </c>
      <c r="BO36" s="40" t="str">
        <f>IFERROR(VLOOKUP($G36,クラス・種目リスト!$A$2:$V$20,10,FALSE),"-")</f>
        <v>-</v>
      </c>
      <c r="BP36" s="40" t="str">
        <f>IFERROR(VLOOKUP($G36,クラス・種目リスト!$A$2:$V$20,11,FALSE),"-")</f>
        <v>-</v>
      </c>
      <c r="BQ36" s="40" t="str">
        <f>IFERROR(VLOOKUP($G36,クラス・種目リスト!$A$2:$V$20,12,FALSE),"-")</f>
        <v>-</v>
      </c>
      <c r="BR36" s="40" t="str">
        <f>IFERROR(VLOOKUP($G36,クラス・種目リスト!$A$2:$V$20,13,FALSE),"-")</f>
        <v>-</v>
      </c>
      <c r="BS36" s="40" t="str">
        <f>IFERROR(VLOOKUP($G36,クラス・種目リスト!$A$2:$V$20,14,FALSE),"-")</f>
        <v>-</v>
      </c>
      <c r="BT36" s="40" t="str">
        <f>IFERROR(VLOOKUP($G36,クラス・種目リスト!$A$2:$V$20,15,FALSE),"-")</f>
        <v>-</v>
      </c>
      <c r="BU36" s="40" t="str">
        <f>IFERROR(VLOOKUP($G36,クラス・種目リスト!$A$2:$V$20,16,FALSE),"-")</f>
        <v>-</v>
      </c>
      <c r="BV36" s="40" t="str">
        <f>IFERROR(VLOOKUP($G36,クラス・種目リスト!$A$2:$V$20,17,FALSE),"-")</f>
        <v>-</v>
      </c>
      <c r="BW36" s="40" t="str">
        <f>IFERROR(VLOOKUP($G36,クラス・種目リスト!$A$2:$V$20,18,FALSE),"-")</f>
        <v>-</v>
      </c>
      <c r="BX36" s="40" t="str">
        <f>IFERROR(VLOOKUP($G36,クラス・種目リスト!$A$2:$V$20,19,FALSE),"-")</f>
        <v>-</v>
      </c>
      <c r="BY36" s="40" t="str">
        <f>IFERROR(VLOOKUP($G36,クラス・種目リスト!$A$2:$V$20,20,FALSE),"-")</f>
        <v>-</v>
      </c>
      <c r="BZ36" s="40" t="str">
        <f>IFERROR(VLOOKUP($G36,クラス・種目リスト!$A$2:$V$20,21,FALSE),"-")</f>
        <v>-</v>
      </c>
      <c r="CA36" s="40" t="str">
        <f>IFERROR(VLOOKUP($G36,クラス・種目リスト!$A$2:$V$20,22,FALSE),"-")</f>
        <v>-</v>
      </c>
      <c r="CC36" s="15">
        <f ca="1">IF(INDIRECT("O51")="-",0,COUNTA(INDIRECT("O51")))+IF(INDIRECT("X51")="-",0,COUNTA(INDIRECT("X51")))+IF(INDIRECT("AK51")="-",0,COUNTA(INDIRECT("AK51")))+IF(INDIRECT("AT51")="-",0,COUNTA(INDIRECT("AT51")))</f>
        <v>0</v>
      </c>
    </row>
    <row r="37" spans="1:81" ht="19.5" customHeight="1" x14ac:dyDescent="0.2">
      <c r="A37" s="70">
        <v>34</v>
      </c>
      <c r="B37" s="71"/>
      <c r="C37" s="72"/>
      <c r="D37" s="80"/>
      <c r="E37" s="83"/>
      <c r="F37" s="82"/>
      <c r="G37" s="86"/>
      <c r="H37" s="81"/>
      <c r="I37" s="82"/>
      <c r="J37" s="87"/>
      <c r="K37" s="97" t="str">
        <f t="shared" si="0"/>
        <v>-</v>
      </c>
      <c r="L37" s="62"/>
      <c r="M37" s="98"/>
      <c r="N37" s="65"/>
      <c r="O37" s="79"/>
      <c r="P37" s="79"/>
      <c r="Q37" s="79"/>
      <c r="R37" s="79"/>
      <c r="S37" s="79"/>
      <c r="T37" s="79"/>
      <c r="U37" s="24"/>
      <c r="V37" s="98"/>
      <c r="W37" s="65"/>
      <c r="X37" s="79"/>
      <c r="Y37" s="79"/>
      <c r="Z37" s="79"/>
      <c r="AA37" s="79"/>
      <c r="AB37" s="79"/>
      <c r="AC37" s="79"/>
      <c r="AD37" s="24"/>
      <c r="AE37" s="62"/>
      <c r="AF37" s="62"/>
      <c r="AG37" s="74"/>
      <c r="AH37" s="90"/>
      <c r="AI37" s="99" t="e">
        <f>IF(#REF!=1,#REF!&amp;#REF!&amp;#REF!,#REF!&amp;#REF!)</f>
        <v>#REF!</v>
      </c>
      <c r="AJ37" s="48" t="str">
        <f>IFERROR(VLOOKUP($AI37,クラス・種目リスト!$A$29:$E$44,3,FALSE),"-")</f>
        <v>-</v>
      </c>
      <c r="AK37" s="48" t="str">
        <f>IFERROR(VLOOKUP($AI37,クラス・種目リスト!$A$29:$E$44,4,FALSE),"-")</f>
        <v>-</v>
      </c>
      <c r="AL37" s="48" t="str">
        <f>IFERROR(VLOOKUP($AI37,クラス・種目リスト!$A$29:$E$44,5,FALSE),"-")</f>
        <v>-</v>
      </c>
      <c r="AM37" s="112"/>
      <c r="AN37" s="40" t="str">
        <f>IFERROR(VLOOKUP($D37,クラス・種目リスト!$A$2:$V$20,3,FALSE),"-")</f>
        <v>-</v>
      </c>
      <c r="AO37" s="40" t="str">
        <f>IFERROR(VLOOKUP($D37,クラス・種目リスト!$A$2:$V$20,4,FALSE),"-")</f>
        <v>-</v>
      </c>
      <c r="AP37" s="40" t="str">
        <f>IFERROR(VLOOKUP($D37,クラス・種目リスト!$A$2:$V$20,5,FALSE),"-")</f>
        <v>-</v>
      </c>
      <c r="AQ37" s="40" t="str">
        <f>IFERROR(VLOOKUP($D37,クラス・種目リスト!$A$2:$V$20,6,FALSE),"-")</f>
        <v>-</v>
      </c>
      <c r="AR37" s="40" t="str">
        <f>IFERROR(VLOOKUP($D37,クラス・種目リスト!$A$2:$V$20,7,FALSE),"-")</f>
        <v>-</v>
      </c>
      <c r="AS37" s="40" t="str">
        <f>IFERROR(VLOOKUP($D37,クラス・種目リスト!$A$2:$V$20,8,FALSE),"-")</f>
        <v>-</v>
      </c>
      <c r="AT37" s="40" t="str">
        <f>IFERROR(VLOOKUP($D37,クラス・種目リスト!$A$2:$V$20,9,FALSE),"-")</f>
        <v>-</v>
      </c>
      <c r="AU37" s="40" t="str">
        <f>IFERROR(VLOOKUP($D37,クラス・種目リスト!$A$2:$V$20,10,FALSE),"-")</f>
        <v>-</v>
      </c>
      <c r="AV37" s="40" t="str">
        <f>IFERROR(VLOOKUP($D37,クラス・種目リスト!$A$2:$V$20,11,FALSE),"-")</f>
        <v>-</v>
      </c>
      <c r="AW37" s="40" t="str">
        <f>IFERROR(VLOOKUP($D37,クラス・種目リスト!$A$2:$V$20,12,FALSE),"-")</f>
        <v>-</v>
      </c>
      <c r="AX37" s="40" t="str">
        <f>IFERROR(VLOOKUP($D37,クラス・種目リスト!$A$2:$V$20,13,FALSE),"-")</f>
        <v>-</v>
      </c>
      <c r="AY37" s="40" t="str">
        <f>IFERROR(VLOOKUP($D37,クラス・種目リスト!$A$2:$V$20,14,FALSE),"-")</f>
        <v>-</v>
      </c>
      <c r="AZ37" s="40" t="str">
        <f>IFERROR(VLOOKUP($D37,クラス・種目リスト!$A$2:$V$20,15,FALSE),"-")</f>
        <v>-</v>
      </c>
      <c r="BA37" s="40" t="str">
        <f>IFERROR(VLOOKUP($D37,クラス・種目リスト!$A$2:$V$20,16,FALSE),"-")</f>
        <v>-</v>
      </c>
      <c r="BB37" s="40" t="str">
        <f>IFERROR(VLOOKUP($D37,クラス・種目リスト!$A$2:$V$20,17,FALSE),"-")</f>
        <v>-</v>
      </c>
      <c r="BC37" s="40" t="str">
        <f>IFERROR(VLOOKUP($D37,クラス・種目リスト!$A$2:$V$20,18,FALSE),"-")</f>
        <v>-</v>
      </c>
      <c r="BD37" s="40" t="str">
        <f>IFERROR(VLOOKUP($D37,クラス・種目リスト!$A$2:$V$20,19,FALSE),"-")</f>
        <v>-</v>
      </c>
      <c r="BE37" s="40" t="str">
        <f>IFERROR(VLOOKUP($D37,クラス・種目リスト!$A$2:$V$20,20,FALSE),"-")</f>
        <v>-</v>
      </c>
      <c r="BF37" s="40" t="str">
        <f>IFERROR(VLOOKUP($D37,クラス・種目リスト!$A$2:$V$20,21,FALSE),"-")</f>
        <v>-</v>
      </c>
      <c r="BG37" s="40" t="str">
        <f>IFERROR(VLOOKUP($D37,クラス・種目リスト!$A$2:$V$20,22,FALSE),"-")</f>
        <v>-</v>
      </c>
      <c r="BH37" s="40" t="str">
        <f>IFERROR(VLOOKUP($G37,クラス・種目リスト!$A$2:$V$20,3,FALSE),"-")</f>
        <v>-</v>
      </c>
      <c r="BI37" s="40" t="str">
        <f>IFERROR(VLOOKUP($G37,クラス・種目リスト!$A$2:$V$20,4,FALSE),"-")</f>
        <v>-</v>
      </c>
      <c r="BJ37" s="40" t="str">
        <f>IFERROR(VLOOKUP($G37,クラス・種目リスト!$A$2:$V$20,5,FALSE),"-")</f>
        <v>-</v>
      </c>
      <c r="BK37" s="40" t="str">
        <f>IFERROR(VLOOKUP($G37,クラス・種目リスト!$A$2:$V$20,6,FALSE),"-")</f>
        <v>-</v>
      </c>
      <c r="BL37" s="40" t="str">
        <f>IFERROR(VLOOKUP($G37,クラス・種目リスト!$A$2:$V$20,7,FALSE),"-")</f>
        <v>-</v>
      </c>
      <c r="BM37" s="40" t="str">
        <f>IFERROR(VLOOKUP($G37,クラス・種目リスト!$A$2:$V$20,8,FALSE),"-")</f>
        <v>-</v>
      </c>
      <c r="BN37" s="40" t="str">
        <f>IFERROR(VLOOKUP($G37,クラス・種目リスト!$A$2:$V$20,9,FALSE),"-")</f>
        <v>-</v>
      </c>
      <c r="BO37" s="40" t="str">
        <f>IFERROR(VLOOKUP($G37,クラス・種目リスト!$A$2:$V$20,10,FALSE),"-")</f>
        <v>-</v>
      </c>
      <c r="BP37" s="40" t="str">
        <f>IFERROR(VLOOKUP($G37,クラス・種目リスト!$A$2:$V$20,11,FALSE),"-")</f>
        <v>-</v>
      </c>
      <c r="BQ37" s="40" t="str">
        <f>IFERROR(VLOOKUP($G37,クラス・種目リスト!$A$2:$V$20,12,FALSE),"-")</f>
        <v>-</v>
      </c>
      <c r="BR37" s="40" t="str">
        <f>IFERROR(VLOOKUP($G37,クラス・種目リスト!$A$2:$V$20,13,FALSE),"-")</f>
        <v>-</v>
      </c>
      <c r="BS37" s="40" t="str">
        <f>IFERROR(VLOOKUP($G37,クラス・種目リスト!$A$2:$V$20,14,FALSE),"-")</f>
        <v>-</v>
      </c>
      <c r="BT37" s="40" t="str">
        <f>IFERROR(VLOOKUP($G37,クラス・種目リスト!$A$2:$V$20,15,FALSE),"-")</f>
        <v>-</v>
      </c>
      <c r="BU37" s="40" t="str">
        <f>IFERROR(VLOOKUP($G37,クラス・種目リスト!$A$2:$V$20,16,FALSE),"-")</f>
        <v>-</v>
      </c>
      <c r="BV37" s="40" t="str">
        <f>IFERROR(VLOOKUP($G37,クラス・種目リスト!$A$2:$V$20,17,FALSE),"-")</f>
        <v>-</v>
      </c>
      <c r="BW37" s="40" t="str">
        <f>IFERROR(VLOOKUP($G37,クラス・種目リスト!$A$2:$V$20,18,FALSE),"-")</f>
        <v>-</v>
      </c>
      <c r="BX37" s="40" t="str">
        <f>IFERROR(VLOOKUP($G37,クラス・種目リスト!$A$2:$V$20,19,FALSE),"-")</f>
        <v>-</v>
      </c>
      <c r="BY37" s="40" t="str">
        <f>IFERROR(VLOOKUP($G37,クラス・種目リスト!$A$2:$V$20,20,FALSE),"-")</f>
        <v>-</v>
      </c>
      <c r="BZ37" s="40" t="str">
        <f>IFERROR(VLOOKUP($G37,クラス・種目リスト!$A$2:$V$20,21,FALSE),"-")</f>
        <v>-</v>
      </c>
      <c r="CA37" s="40" t="str">
        <f>IFERROR(VLOOKUP($G37,クラス・種目リスト!$A$2:$V$20,22,FALSE),"-")</f>
        <v>-</v>
      </c>
      <c r="CC37" s="15">
        <f ca="1">IF(INDIRECT("O52")="-",0,COUNTA(INDIRECT("O52")))+IF(INDIRECT("X52")="-",0,COUNTA(INDIRECT("X52")))+IF(INDIRECT("AK52")="-",0,COUNTA(INDIRECT("AK52")))+IF(INDIRECT("AT52")="-",0,COUNTA(INDIRECT("AT52")))</f>
        <v>0</v>
      </c>
    </row>
    <row r="38" spans="1:81" ht="19.5" customHeight="1" x14ac:dyDescent="0.2">
      <c r="A38" s="70">
        <v>35</v>
      </c>
      <c r="B38" s="68"/>
      <c r="C38" s="69"/>
      <c r="D38" s="80"/>
      <c r="E38" s="83"/>
      <c r="F38" s="82"/>
      <c r="G38" s="86"/>
      <c r="H38" s="81"/>
      <c r="I38" s="82"/>
      <c r="J38" s="87"/>
      <c r="K38" s="97" t="str">
        <f t="shared" si="0"/>
        <v>-</v>
      </c>
      <c r="L38" s="62"/>
      <c r="M38" s="98"/>
      <c r="N38" s="65"/>
      <c r="O38" s="79"/>
      <c r="P38" s="79"/>
      <c r="Q38" s="79"/>
      <c r="R38" s="79"/>
      <c r="S38" s="79"/>
      <c r="T38" s="79"/>
      <c r="U38" s="24"/>
      <c r="V38" s="98"/>
      <c r="W38" s="65"/>
      <c r="X38" s="79"/>
      <c r="Y38" s="79"/>
      <c r="Z38" s="79"/>
      <c r="AA38" s="79"/>
      <c r="AB38" s="79"/>
      <c r="AC38" s="79"/>
      <c r="AD38" s="24"/>
      <c r="AE38" s="62"/>
      <c r="AF38" s="62"/>
      <c r="AG38" s="74"/>
      <c r="AH38" s="113"/>
      <c r="AI38" s="99" t="e">
        <f>IF(#REF!=1,#REF!&amp;#REF!&amp;#REF!,#REF!&amp;#REF!)</f>
        <v>#REF!</v>
      </c>
      <c r="AJ38" s="48" t="str">
        <f>IFERROR(VLOOKUP($AI38,クラス・種目リスト!$A$29:$E$44,3,FALSE),"-")</f>
        <v>-</v>
      </c>
      <c r="AK38" s="48" t="str">
        <f>IFERROR(VLOOKUP($AI38,クラス・種目リスト!$A$29:$E$44,4,FALSE),"-")</f>
        <v>-</v>
      </c>
      <c r="AL38" s="48" t="str">
        <f>IFERROR(VLOOKUP($AI38,クラス・種目リスト!$A$29:$E$44,5,FALSE),"-")</f>
        <v>-</v>
      </c>
      <c r="AM38" s="112"/>
      <c r="AN38" s="40" t="str">
        <f>IFERROR(VLOOKUP($D38,クラス・種目リスト!$A$2:$V$20,3,FALSE),"-")</f>
        <v>-</v>
      </c>
      <c r="AO38" s="40" t="str">
        <f>IFERROR(VLOOKUP($D38,クラス・種目リスト!$A$2:$V$20,4,FALSE),"-")</f>
        <v>-</v>
      </c>
      <c r="AP38" s="40" t="str">
        <f>IFERROR(VLOOKUP($D38,クラス・種目リスト!$A$2:$V$20,5,FALSE),"-")</f>
        <v>-</v>
      </c>
      <c r="AQ38" s="40" t="str">
        <f>IFERROR(VLOOKUP($D38,クラス・種目リスト!$A$2:$V$20,6,FALSE),"-")</f>
        <v>-</v>
      </c>
      <c r="AR38" s="40" t="str">
        <f>IFERROR(VLOOKUP($D38,クラス・種目リスト!$A$2:$V$20,7,FALSE),"-")</f>
        <v>-</v>
      </c>
      <c r="AS38" s="40" t="str">
        <f>IFERROR(VLOOKUP($D38,クラス・種目リスト!$A$2:$V$20,8,FALSE),"-")</f>
        <v>-</v>
      </c>
      <c r="AT38" s="40" t="str">
        <f>IFERROR(VLOOKUP($D38,クラス・種目リスト!$A$2:$V$20,9,FALSE),"-")</f>
        <v>-</v>
      </c>
      <c r="AU38" s="40" t="str">
        <f>IFERROR(VLOOKUP($D38,クラス・種目リスト!$A$2:$V$20,10,FALSE),"-")</f>
        <v>-</v>
      </c>
      <c r="AV38" s="40" t="str">
        <f>IFERROR(VLOOKUP($D38,クラス・種目リスト!$A$2:$V$20,11,FALSE),"-")</f>
        <v>-</v>
      </c>
      <c r="AW38" s="40" t="str">
        <f>IFERROR(VLOOKUP($D38,クラス・種目リスト!$A$2:$V$20,12,FALSE),"-")</f>
        <v>-</v>
      </c>
      <c r="AX38" s="40" t="str">
        <f>IFERROR(VLOOKUP($D38,クラス・種目リスト!$A$2:$V$20,13,FALSE),"-")</f>
        <v>-</v>
      </c>
      <c r="AY38" s="40" t="str">
        <f>IFERROR(VLOOKUP($D38,クラス・種目リスト!$A$2:$V$20,14,FALSE),"-")</f>
        <v>-</v>
      </c>
      <c r="AZ38" s="40" t="str">
        <f>IFERROR(VLOOKUP($D38,クラス・種目リスト!$A$2:$V$20,15,FALSE),"-")</f>
        <v>-</v>
      </c>
      <c r="BA38" s="40" t="str">
        <f>IFERROR(VLOOKUP($D38,クラス・種目リスト!$A$2:$V$20,16,FALSE),"-")</f>
        <v>-</v>
      </c>
      <c r="BB38" s="40" t="str">
        <f>IFERROR(VLOOKUP($D38,クラス・種目リスト!$A$2:$V$20,17,FALSE),"-")</f>
        <v>-</v>
      </c>
      <c r="BC38" s="40" t="str">
        <f>IFERROR(VLOOKUP($D38,クラス・種目リスト!$A$2:$V$20,18,FALSE),"-")</f>
        <v>-</v>
      </c>
      <c r="BD38" s="40" t="str">
        <f>IFERROR(VLOOKUP($D38,クラス・種目リスト!$A$2:$V$20,19,FALSE),"-")</f>
        <v>-</v>
      </c>
      <c r="BE38" s="40" t="str">
        <f>IFERROR(VLOOKUP($D38,クラス・種目リスト!$A$2:$V$20,20,FALSE),"-")</f>
        <v>-</v>
      </c>
      <c r="BF38" s="40" t="str">
        <f>IFERROR(VLOOKUP($D38,クラス・種目リスト!$A$2:$V$20,21,FALSE),"-")</f>
        <v>-</v>
      </c>
      <c r="BG38" s="40" t="str">
        <f>IFERROR(VLOOKUP($D38,クラス・種目リスト!$A$2:$V$20,22,FALSE),"-")</f>
        <v>-</v>
      </c>
      <c r="BH38" s="40" t="str">
        <f>IFERROR(VLOOKUP($G38,クラス・種目リスト!$A$2:$V$20,3,FALSE),"-")</f>
        <v>-</v>
      </c>
      <c r="BI38" s="40" t="str">
        <f>IFERROR(VLOOKUP($G38,クラス・種目リスト!$A$2:$V$20,4,FALSE),"-")</f>
        <v>-</v>
      </c>
      <c r="BJ38" s="40" t="str">
        <f>IFERROR(VLOOKUP($G38,クラス・種目リスト!$A$2:$V$20,5,FALSE),"-")</f>
        <v>-</v>
      </c>
      <c r="BK38" s="40" t="str">
        <f>IFERROR(VLOOKUP($G38,クラス・種目リスト!$A$2:$V$20,6,FALSE),"-")</f>
        <v>-</v>
      </c>
      <c r="BL38" s="40" t="str">
        <f>IFERROR(VLOOKUP($G38,クラス・種目リスト!$A$2:$V$20,7,FALSE),"-")</f>
        <v>-</v>
      </c>
      <c r="BM38" s="40" t="str">
        <f>IFERROR(VLOOKUP($G38,クラス・種目リスト!$A$2:$V$20,8,FALSE),"-")</f>
        <v>-</v>
      </c>
      <c r="BN38" s="40" t="str">
        <f>IFERROR(VLOOKUP($G38,クラス・種目リスト!$A$2:$V$20,9,FALSE),"-")</f>
        <v>-</v>
      </c>
      <c r="BO38" s="40" t="str">
        <f>IFERROR(VLOOKUP($G38,クラス・種目リスト!$A$2:$V$20,10,FALSE),"-")</f>
        <v>-</v>
      </c>
      <c r="BP38" s="40" t="str">
        <f>IFERROR(VLOOKUP($G38,クラス・種目リスト!$A$2:$V$20,11,FALSE),"-")</f>
        <v>-</v>
      </c>
      <c r="BQ38" s="40" t="str">
        <f>IFERROR(VLOOKUP($G38,クラス・種目リスト!$A$2:$V$20,12,FALSE),"-")</f>
        <v>-</v>
      </c>
      <c r="BR38" s="40" t="str">
        <f>IFERROR(VLOOKUP($G38,クラス・種目リスト!$A$2:$V$20,13,FALSE),"-")</f>
        <v>-</v>
      </c>
      <c r="BS38" s="40" t="str">
        <f>IFERROR(VLOOKUP($G38,クラス・種目リスト!$A$2:$V$20,14,FALSE),"-")</f>
        <v>-</v>
      </c>
      <c r="BT38" s="40" t="str">
        <f>IFERROR(VLOOKUP($G38,クラス・種目リスト!$A$2:$V$20,15,FALSE),"-")</f>
        <v>-</v>
      </c>
      <c r="BU38" s="40" t="str">
        <f>IFERROR(VLOOKUP($G38,クラス・種目リスト!$A$2:$V$20,16,FALSE),"-")</f>
        <v>-</v>
      </c>
      <c r="BV38" s="40" t="str">
        <f>IFERROR(VLOOKUP($G38,クラス・種目リスト!$A$2:$V$20,17,FALSE),"-")</f>
        <v>-</v>
      </c>
      <c r="BW38" s="40" t="str">
        <f>IFERROR(VLOOKUP($G38,クラス・種目リスト!$A$2:$V$20,18,FALSE),"-")</f>
        <v>-</v>
      </c>
      <c r="BX38" s="40" t="str">
        <f>IFERROR(VLOOKUP($G38,クラス・種目リスト!$A$2:$V$20,19,FALSE),"-")</f>
        <v>-</v>
      </c>
      <c r="BY38" s="40" t="str">
        <f>IFERROR(VLOOKUP($G38,クラス・種目リスト!$A$2:$V$20,20,FALSE),"-")</f>
        <v>-</v>
      </c>
      <c r="BZ38" s="40" t="str">
        <f>IFERROR(VLOOKUP($G38,クラス・種目リスト!$A$2:$V$20,21,FALSE),"-")</f>
        <v>-</v>
      </c>
      <c r="CA38" s="40" t="str">
        <f>IFERROR(VLOOKUP($G38,クラス・種目リスト!$A$2:$V$20,22,FALSE),"-")</f>
        <v>-</v>
      </c>
      <c r="CC38" s="15">
        <f ca="1">IF(INDIRECT("O53")="-",0,COUNTA(INDIRECT("O53")))+IF(INDIRECT("X53")="-",0,COUNTA(INDIRECT("X53")))+IF(INDIRECT("AK53")="-",0,COUNTA(INDIRECT("AK53")))+IF(INDIRECT("AT53")="-",0,COUNTA(INDIRECT("AT53")))</f>
        <v>0</v>
      </c>
    </row>
    <row r="39" spans="1:81" ht="19.5" customHeight="1" x14ac:dyDescent="0.2">
      <c r="A39" s="70">
        <v>36</v>
      </c>
      <c r="B39" s="71"/>
      <c r="C39" s="72"/>
      <c r="D39" s="80"/>
      <c r="E39" s="83"/>
      <c r="F39" s="82"/>
      <c r="G39" s="86"/>
      <c r="H39" s="81"/>
      <c r="I39" s="82"/>
      <c r="J39" s="87"/>
      <c r="K39" s="97" t="str">
        <f t="shared" si="0"/>
        <v>-</v>
      </c>
      <c r="L39" s="62"/>
      <c r="M39" s="98"/>
      <c r="N39" s="65"/>
      <c r="O39" s="79"/>
      <c r="P39" s="79"/>
      <c r="Q39" s="79"/>
      <c r="R39" s="79"/>
      <c r="S39" s="79"/>
      <c r="T39" s="79"/>
      <c r="U39" s="24"/>
      <c r="V39" s="98"/>
      <c r="W39" s="65"/>
      <c r="X39" s="79"/>
      <c r="Y39" s="79"/>
      <c r="Z39" s="79"/>
      <c r="AA39" s="79"/>
      <c r="AB39" s="79"/>
      <c r="AC39" s="79"/>
      <c r="AD39" s="24"/>
      <c r="AE39" s="62"/>
      <c r="AF39" s="62"/>
      <c r="AG39" s="74"/>
      <c r="AH39" s="113"/>
      <c r="AI39" s="99" t="e">
        <f>IF(#REF!=1,#REF!&amp;#REF!&amp;#REF!,#REF!&amp;#REF!)</f>
        <v>#REF!</v>
      </c>
      <c r="AJ39" s="48" t="str">
        <f>IFERROR(VLOOKUP($AI39,クラス・種目リスト!$A$29:$E$44,3,FALSE),"-")</f>
        <v>-</v>
      </c>
      <c r="AK39" s="48" t="str">
        <f>IFERROR(VLOOKUP($AI39,クラス・種目リスト!$A$29:$E$44,4,FALSE),"-")</f>
        <v>-</v>
      </c>
      <c r="AL39" s="48" t="str">
        <f>IFERROR(VLOOKUP($AI39,クラス・種目リスト!$A$29:$E$44,5,FALSE),"-")</f>
        <v>-</v>
      </c>
      <c r="AM39" s="112"/>
      <c r="AN39" s="40" t="str">
        <f>IFERROR(VLOOKUP($D39,クラス・種目リスト!$A$2:$V$20,3,FALSE),"-")</f>
        <v>-</v>
      </c>
      <c r="AO39" s="40" t="str">
        <f>IFERROR(VLOOKUP($D39,クラス・種目リスト!$A$2:$V$20,4,FALSE),"-")</f>
        <v>-</v>
      </c>
      <c r="AP39" s="40" t="str">
        <f>IFERROR(VLOOKUP($D39,クラス・種目リスト!$A$2:$V$20,5,FALSE),"-")</f>
        <v>-</v>
      </c>
      <c r="AQ39" s="40" t="str">
        <f>IFERROR(VLOOKUP($D39,クラス・種目リスト!$A$2:$V$20,6,FALSE),"-")</f>
        <v>-</v>
      </c>
      <c r="AR39" s="40" t="str">
        <f>IFERROR(VLOOKUP($D39,クラス・種目リスト!$A$2:$V$20,7,FALSE),"-")</f>
        <v>-</v>
      </c>
      <c r="AS39" s="40" t="str">
        <f>IFERROR(VLOOKUP($D39,クラス・種目リスト!$A$2:$V$20,8,FALSE),"-")</f>
        <v>-</v>
      </c>
      <c r="AT39" s="40" t="str">
        <f>IFERROR(VLOOKUP($D39,クラス・種目リスト!$A$2:$V$20,9,FALSE),"-")</f>
        <v>-</v>
      </c>
      <c r="AU39" s="40" t="str">
        <f>IFERROR(VLOOKUP($D39,クラス・種目リスト!$A$2:$V$20,10,FALSE),"-")</f>
        <v>-</v>
      </c>
      <c r="AV39" s="40" t="str">
        <f>IFERROR(VLOOKUP($D39,クラス・種目リスト!$A$2:$V$20,11,FALSE),"-")</f>
        <v>-</v>
      </c>
      <c r="AW39" s="40" t="str">
        <f>IFERROR(VLOOKUP($D39,クラス・種目リスト!$A$2:$V$20,12,FALSE),"-")</f>
        <v>-</v>
      </c>
      <c r="AX39" s="40" t="str">
        <f>IFERROR(VLOOKUP($D39,クラス・種目リスト!$A$2:$V$20,13,FALSE),"-")</f>
        <v>-</v>
      </c>
      <c r="AY39" s="40" t="str">
        <f>IFERROR(VLOOKUP($D39,クラス・種目リスト!$A$2:$V$20,14,FALSE),"-")</f>
        <v>-</v>
      </c>
      <c r="AZ39" s="40" t="str">
        <f>IFERROR(VLOOKUP($D39,クラス・種目リスト!$A$2:$V$20,15,FALSE),"-")</f>
        <v>-</v>
      </c>
      <c r="BA39" s="40" t="str">
        <f>IFERROR(VLOOKUP($D39,クラス・種目リスト!$A$2:$V$20,16,FALSE),"-")</f>
        <v>-</v>
      </c>
      <c r="BB39" s="40" t="str">
        <f>IFERROR(VLOOKUP($D39,クラス・種目リスト!$A$2:$V$20,17,FALSE),"-")</f>
        <v>-</v>
      </c>
      <c r="BC39" s="40" t="str">
        <f>IFERROR(VLOOKUP($D39,クラス・種目リスト!$A$2:$V$20,18,FALSE),"-")</f>
        <v>-</v>
      </c>
      <c r="BD39" s="40" t="str">
        <f>IFERROR(VLOOKUP($D39,クラス・種目リスト!$A$2:$V$20,19,FALSE),"-")</f>
        <v>-</v>
      </c>
      <c r="BE39" s="40" t="str">
        <f>IFERROR(VLOOKUP($D39,クラス・種目リスト!$A$2:$V$20,20,FALSE),"-")</f>
        <v>-</v>
      </c>
      <c r="BF39" s="40" t="str">
        <f>IFERROR(VLOOKUP($D39,クラス・種目リスト!$A$2:$V$20,21,FALSE),"-")</f>
        <v>-</v>
      </c>
      <c r="BG39" s="40" t="str">
        <f>IFERROR(VLOOKUP($D39,クラス・種目リスト!$A$2:$V$20,22,FALSE),"-")</f>
        <v>-</v>
      </c>
      <c r="BH39" s="40" t="str">
        <f>IFERROR(VLOOKUP($G39,クラス・種目リスト!$A$2:$V$20,3,FALSE),"-")</f>
        <v>-</v>
      </c>
      <c r="BI39" s="40" t="str">
        <f>IFERROR(VLOOKUP($G39,クラス・種目リスト!$A$2:$V$20,4,FALSE),"-")</f>
        <v>-</v>
      </c>
      <c r="BJ39" s="40" t="str">
        <f>IFERROR(VLOOKUP($G39,クラス・種目リスト!$A$2:$V$20,5,FALSE),"-")</f>
        <v>-</v>
      </c>
      <c r="BK39" s="40" t="str">
        <f>IFERROR(VLOOKUP($G39,クラス・種目リスト!$A$2:$V$20,6,FALSE),"-")</f>
        <v>-</v>
      </c>
      <c r="BL39" s="40" t="str">
        <f>IFERROR(VLOOKUP($G39,クラス・種目リスト!$A$2:$V$20,7,FALSE),"-")</f>
        <v>-</v>
      </c>
      <c r="BM39" s="40" t="str">
        <f>IFERROR(VLOOKUP($G39,クラス・種目リスト!$A$2:$V$20,8,FALSE),"-")</f>
        <v>-</v>
      </c>
      <c r="BN39" s="40" t="str">
        <f>IFERROR(VLOOKUP($G39,クラス・種目リスト!$A$2:$V$20,9,FALSE),"-")</f>
        <v>-</v>
      </c>
      <c r="BO39" s="40" t="str">
        <f>IFERROR(VLOOKUP($G39,クラス・種目リスト!$A$2:$V$20,10,FALSE),"-")</f>
        <v>-</v>
      </c>
      <c r="BP39" s="40" t="str">
        <f>IFERROR(VLOOKUP($G39,クラス・種目リスト!$A$2:$V$20,11,FALSE),"-")</f>
        <v>-</v>
      </c>
      <c r="BQ39" s="40" t="str">
        <f>IFERROR(VLOOKUP($G39,クラス・種目リスト!$A$2:$V$20,12,FALSE),"-")</f>
        <v>-</v>
      </c>
      <c r="BR39" s="40" t="str">
        <f>IFERROR(VLOOKUP($G39,クラス・種目リスト!$A$2:$V$20,13,FALSE),"-")</f>
        <v>-</v>
      </c>
      <c r="BS39" s="40" t="str">
        <f>IFERROR(VLOOKUP($G39,クラス・種目リスト!$A$2:$V$20,14,FALSE),"-")</f>
        <v>-</v>
      </c>
      <c r="BT39" s="40" t="str">
        <f>IFERROR(VLOOKUP($G39,クラス・種目リスト!$A$2:$V$20,15,FALSE),"-")</f>
        <v>-</v>
      </c>
      <c r="BU39" s="40" t="str">
        <f>IFERROR(VLOOKUP($G39,クラス・種目リスト!$A$2:$V$20,16,FALSE),"-")</f>
        <v>-</v>
      </c>
      <c r="BV39" s="40" t="str">
        <f>IFERROR(VLOOKUP($G39,クラス・種目リスト!$A$2:$V$20,17,FALSE),"-")</f>
        <v>-</v>
      </c>
      <c r="BW39" s="40" t="str">
        <f>IFERROR(VLOOKUP($G39,クラス・種目リスト!$A$2:$V$20,18,FALSE),"-")</f>
        <v>-</v>
      </c>
      <c r="BX39" s="40" t="str">
        <f>IFERROR(VLOOKUP($G39,クラス・種目リスト!$A$2:$V$20,19,FALSE),"-")</f>
        <v>-</v>
      </c>
      <c r="BY39" s="40" t="str">
        <f>IFERROR(VLOOKUP($G39,クラス・種目リスト!$A$2:$V$20,20,FALSE),"-")</f>
        <v>-</v>
      </c>
      <c r="BZ39" s="40" t="str">
        <f>IFERROR(VLOOKUP($G39,クラス・種目リスト!$A$2:$V$20,21,FALSE),"-")</f>
        <v>-</v>
      </c>
      <c r="CA39" s="40" t="str">
        <f>IFERROR(VLOOKUP($G39,クラス・種目リスト!$A$2:$V$20,22,FALSE),"-")</f>
        <v>-</v>
      </c>
      <c r="CC39" s="15">
        <f ca="1">IF(INDIRECT("O54")="-",0,COUNTA(INDIRECT("O54")))+IF(INDIRECT("X54")="-",0,COUNTA(INDIRECT("X54")))+IF(INDIRECT("AK54")="-",0,COUNTA(INDIRECT("AK54")))+IF(INDIRECT("AT54")="-",0,COUNTA(INDIRECT("AT54")))</f>
        <v>0</v>
      </c>
    </row>
    <row r="40" spans="1:81" ht="19.5" customHeight="1" x14ac:dyDescent="0.2">
      <c r="A40" s="70">
        <v>37</v>
      </c>
      <c r="B40" s="68"/>
      <c r="C40" s="69"/>
      <c r="D40" s="80"/>
      <c r="E40" s="83"/>
      <c r="F40" s="82"/>
      <c r="G40" s="86"/>
      <c r="H40" s="81"/>
      <c r="I40" s="82"/>
      <c r="J40" s="87"/>
      <c r="K40" s="97" t="str">
        <f t="shared" si="0"/>
        <v>-</v>
      </c>
      <c r="L40" s="62"/>
      <c r="M40" s="98"/>
      <c r="N40" s="65"/>
      <c r="O40" s="79"/>
      <c r="P40" s="79"/>
      <c r="Q40" s="79"/>
      <c r="R40" s="79"/>
      <c r="S40" s="79"/>
      <c r="T40" s="79"/>
      <c r="U40" s="24"/>
      <c r="V40" s="98"/>
      <c r="W40" s="65"/>
      <c r="X40" s="79"/>
      <c r="Y40" s="79"/>
      <c r="Z40" s="79"/>
      <c r="AA40" s="79"/>
      <c r="AB40" s="79"/>
      <c r="AC40" s="79"/>
      <c r="AD40" s="24"/>
      <c r="AE40" s="62"/>
      <c r="AF40" s="62"/>
      <c r="AG40" s="74"/>
      <c r="AH40" s="113"/>
      <c r="AI40" s="99" t="e">
        <f>IF(#REF!=1,#REF!&amp;#REF!&amp;#REF!,#REF!&amp;#REF!)</f>
        <v>#REF!</v>
      </c>
      <c r="AJ40" s="48" t="str">
        <f>IFERROR(VLOOKUP($AI40,クラス・種目リスト!$A$29:$E$44,3,FALSE),"-")</f>
        <v>-</v>
      </c>
      <c r="AK40" s="48" t="str">
        <f>IFERROR(VLOOKUP($AI40,クラス・種目リスト!$A$29:$E$44,4,FALSE),"-")</f>
        <v>-</v>
      </c>
      <c r="AL40" s="48" t="str">
        <f>IFERROR(VLOOKUP($AI40,クラス・種目リスト!$A$29:$E$44,5,FALSE),"-")</f>
        <v>-</v>
      </c>
      <c r="AM40" s="112"/>
      <c r="AN40" s="40" t="str">
        <f>IFERROR(VLOOKUP($D40,クラス・種目リスト!$A$2:$V$20,3,FALSE),"-")</f>
        <v>-</v>
      </c>
      <c r="AO40" s="40" t="str">
        <f>IFERROR(VLOOKUP($D40,クラス・種目リスト!$A$2:$V$20,4,FALSE),"-")</f>
        <v>-</v>
      </c>
      <c r="AP40" s="40" t="str">
        <f>IFERROR(VLOOKUP($D40,クラス・種目リスト!$A$2:$V$20,5,FALSE),"-")</f>
        <v>-</v>
      </c>
      <c r="AQ40" s="40" t="str">
        <f>IFERROR(VLOOKUP($D40,クラス・種目リスト!$A$2:$V$20,6,FALSE),"-")</f>
        <v>-</v>
      </c>
      <c r="AR40" s="40" t="str">
        <f>IFERROR(VLOOKUP($D40,クラス・種目リスト!$A$2:$V$20,7,FALSE),"-")</f>
        <v>-</v>
      </c>
      <c r="AS40" s="40" t="str">
        <f>IFERROR(VLOOKUP($D40,クラス・種目リスト!$A$2:$V$20,8,FALSE),"-")</f>
        <v>-</v>
      </c>
      <c r="AT40" s="40" t="str">
        <f>IFERROR(VLOOKUP($D40,クラス・種目リスト!$A$2:$V$20,9,FALSE),"-")</f>
        <v>-</v>
      </c>
      <c r="AU40" s="40" t="str">
        <f>IFERROR(VLOOKUP($D40,クラス・種目リスト!$A$2:$V$20,10,FALSE),"-")</f>
        <v>-</v>
      </c>
      <c r="AV40" s="40" t="str">
        <f>IFERROR(VLOOKUP($D40,クラス・種目リスト!$A$2:$V$20,11,FALSE),"-")</f>
        <v>-</v>
      </c>
      <c r="AW40" s="40" t="str">
        <f>IFERROR(VLOOKUP($D40,クラス・種目リスト!$A$2:$V$20,12,FALSE),"-")</f>
        <v>-</v>
      </c>
      <c r="AX40" s="40" t="str">
        <f>IFERROR(VLOOKUP($D40,クラス・種目リスト!$A$2:$V$20,13,FALSE),"-")</f>
        <v>-</v>
      </c>
      <c r="AY40" s="40" t="str">
        <f>IFERROR(VLOOKUP($D40,クラス・種目リスト!$A$2:$V$20,14,FALSE),"-")</f>
        <v>-</v>
      </c>
      <c r="AZ40" s="40" t="str">
        <f>IFERROR(VLOOKUP($D40,クラス・種目リスト!$A$2:$V$20,15,FALSE),"-")</f>
        <v>-</v>
      </c>
      <c r="BA40" s="40" t="str">
        <f>IFERROR(VLOOKUP($D40,クラス・種目リスト!$A$2:$V$20,16,FALSE),"-")</f>
        <v>-</v>
      </c>
      <c r="BB40" s="40" t="str">
        <f>IFERROR(VLOOKUP($D40,クラス・種目リスト!$A$2:$V$20,17,FALSE),"-")</f>
        <v>-</v>
      </c>
      <c r="BC40" s="40" t="str">
        <f>IFERROR(VLOOKUP($D40,クラス・種目リスト!$A$2:$V$20,18,FALSE),"-")</f>
        <v>-</v>
      </c>
      <c r="BD40" s="40" t="str">
        <f>IFERROR(VLOOKUP($D40,クラス・種目リスト!$A$2:$V$20,19,FALSE),"-")</f>
        <v>-</v>
      </c>
      <c r="BE40" s="40" t="str">
        <f>IFERROR(VLOOKUP($D40,クラス・種目リスト!$A$2:$V$20,20,FALSE),"-")</f>
        <v>-</v>
      </c>
      <c r="BF40" s="40" t="str">
        <f>IFERROR(VLOOKUP($D40,クラス・種目リスト!$A$2:$V$20,21,FALSE),"-")</f>
        <v>-</v>
      </c>
      <c r="BG40" s="40" t="str">
        <f>IFERROR(VLOOKUP($D40,クラス・種目リスト!$A$2:$V$20,22,FALSE),"-")</f>
        <v>-</v>
      </c>
      <c r="BH40" s="40" t="str">
        <f>IFERROR(VLOOKUP($G40,クラス・種目リスト!$A$2:$V$20,3,FALSE),"-")</f>
        <v>-</v>
      </c>
      <c r="BI40" s="40" t="str">
        <f>IFERROR(VLOOKUP($G40,クラス・種目リスト!$A$2:$V$20,4,FALSE),"-")</f>
        <v>-</v>
      </c>
      <c r="BJ40" s="40" t="str">
        <f>IFERROR(VLOOKUP($G40,クラス・種目リスト!$A$2:$V$20,5,FALSE),"-")</f>
        <v>-</v>
      </c>
      <c r="BK40" s="40" t="str">
        <f>IFERROR(VLOOKUP($G40,クラス・種目リスト!$A$2:$V$20,6,FALSE),"-")</f>
        <v>-</v>
      </c>
      <c r="BL40" s="40" t="str">
        <f>IFERROR(VLOOKUP($G40,クラス・種目リスト!$A$2:$V$20,7,FALSE),"-")</f>
        <v>-</v>
      </c>
      <c r="BM40" s="40" t="str">
        <f>IFERROR(VLOOKUP($G40,クラス・種目リスト!$A$2:$V$20,8,FALSE),"-")</f>
        <v>-</v>
      </c>
      <c r="BN40" s="40" t="str">
        <f>IFERROR(VLOOKUP($G40,クラス・種目リスト!$A$2:$V$20,9,FALSE),"-")</f>
        <v>-</v>
      </c>
      <c r="BO40" s="40" t="str">
        <f>IFERROR(VLOOKUP($G40,クラス・種目リスト!$A$2:$V$20,10,FALSE),"-")</f>
        <v>-</v>
      </c>
      <c r="BP40" s="40" t="str">
        <f>IFERROR(VLOOKUP($G40,クラス・種目リスト!$A$2:$V$20,11,FALSE),"-")</f>
        <v>-</v>
      </c>
      <c r="BQ40" s="40" t="str">
        <f>IFERROR(VLOOKUP($G40,クラス・種目リスト!$A$2:$V$20,12,FALSE),"-")</f>
        <v>-</v>
      </c>
      <c r="BR40" s="40" t="str">
        <f>IFERROR(VLOOKUP($G40,クラス・種目リスト!$A$2:$V$20,13,FALSE),"-")</f>
        <v>-</v>
      </c>
      <c r="BS40" s="40" t="str">
        <f>IFERROR(VLOOKUP($G40,クラス・種目リスト!$A$2:$V$20,14,FALSE),"-")</f>
        <v>-</v>
      </c>
      <c r="BT40" s="40" t="str">
        <f>IFERROR(VLOOKUP($G40,クラス・種目リスト!$A$2:$V$20,15,FALSE),"-")</f>
        <v>-</v>
      </c>
      <c r="BU40" s="40" t="str">
        <f>IFERROR(VLOOKUP($G40,クラス・種目リスト!$A$2:$V$20,16,FALSE),"-")</f>
        <v>-</v>
      </c>
      <c r="BV40" s="40" t="str">
        <f>IFERROR(VLOOKUP($G40,クラス・種目リスト!$A$2:$V$20,17,FALSE),"-")</f>
        <v>-</v>
      </c>
      <c r="BW40" s="40" t="str">
        <f>IFERROR(VLOOKUP($G40,クラス・種目リスト!$A$2:$V$20,18,FALSE),"-")</f>
        <v>-</v>
      </c>
      <c r="BX40" s="40" t="str">
        <f>IFERROR(VLOOKUP($G40,クラス・種目リスト!$A$2:$V$20,19,FALSE),"-")</f>
        <v>-</v>
      </c>
      <c r="BY40" s="40" t="str">
        <f>IFERROR(VLOOKUP($G40,クラス・種目リスト!$A$2:$V$20,20,FALSE),"-")</f>
        <v>-</v>
      </c>
      <c r="BZ40" s="40" t="str">
        <f>IFERROR(VLOOKUP($G40,クラス・種目リスト!$A$2:$V$20,21,FALSE),"-")</f>
        <v>-</v>
      </c>
      <c r="CA40" s="40" t="str">
        <f>IFERROR(VLOOKUP($G40,クラス・種目リスト!$A$2:$V$20,22,FALSE),"-")</f>
        <v>-</v>
      </c>
      <c r="CC40" s="15">
        <f ca="1">IF(INDIRECT("O55")="-",0,COUNTA(INDIRECT("O55")))+IF(INDIRECT("X55")="-",0,COUNTA(INDIRECT("X55")))+IF(INDIRECT("AK55")="-",0,COUNTA(INDIRECT("AK55")))+IF(INDIRECT("AT55")="-",0,COUNTA(INDIRECT("AT55")))</f>
        <v>0</v>
      </c>
    </row>
    <row r="41" spans="1:81" ht="19.5" customHeight="1" x14ac:dyDescent="0.2">
      <c r="A41" s="70">
        <v>38</v>
      </c>
      <c r="B41" s="71"/>
      <c r="C41" s="72"/>
      <c r="D41" s="80"/>
      <c r="E41" s="83"/>
      <c r="F41" s="82"/>
      <c r="G41" s="86"/>
      <c r="H41" s="81"/>
      <c r="I41" s="82"/>
      <c r="J41" s="87"/>
      <c r="K41" s="97" t="str">
        <f t="shared" si="0"/>
        <v>-</v>
      </c>
      <c r="L41" s="62"/>
      <c r="M41" s="98"/>
      <c r="N41" s="65"/>
      <c r="O41" s="79"/>
      <c r="P41" s="79"/>
      <c r="Q41" s="79"/>
      <c r="R41" s="79"/>
      <c r="S41" s="79"/>
      <c r="T41" s="79"/>
      <c r="U41" s="24"/>
      <c r="V41" s="98"/>
      <c r="W41" s="65"/>
      <c r="X41" s="79"/>
      <c r="Y41" s="79"/>
      <c r="Z41" s="79"/>
      <c r="AA41" s="79"/>
      <c r="AB41" s="79"/>
      <c r="AC41" s="79"/>
      <c r="AD41" s="24"/>
      <c r="AE41" s="62"/>
      <c r="AF41" s="62"/>
      <c r="AG41" s="74"/>
      <c r="AH41" s="113"/>
      <c r="AI41" s="99" t="e">
        <f>IF(#REF!=1,#REF!&amp;#REF!&amp;#REF!,#REF!&amp;#REF!)</f>
        <v>#REF!</v>
      </c>
      <c r="AJ41" s="48" t="str">
        <f>IFERROR(VLOOKUP($AI41,クラス・種目リスト!$A$29:$E$44,3,FALSE),"-")</f>
        <v>-</v>
      </c>
      <c r="AK41" s="48" t="str">
        <f>IFERROR(VLOOKUP($AI41,クラス・種目リスト!$A$29:$E$44,4,FALSE),"-")</f>
        <v>-</v>
      </c>
      <c r="AL41" s="48" t="str">
        <f>IFERROR(VLOOKUP($AI41,クラス・種目リスト!$A$29:$E$44,5,FALSE),"-")</f>
        <v>-</v>
      </c>
      <c r="AM41" s="112"/>
      <c r="AN41" s="40" t="str">
        <f>IFERROR(VLOOKUP($D41,クラス・種目リスト!$A$2:$V$20,3,FALSE),"-")</f>
        <v>-</v>
      </c>
      <c r="AO41" s="40" t="str">
        <f>IFERROR(VLOOKUP($D41,クラス・種目リスト!$A$2:$V$20,4,FALSE),"-")</f>
        <v>-</v>
      </c>
      <c r="AP41" s="40" t="str">
        <f>IFERROR(VLOOKUP($D41,クラス・種目リスト!$A$2:$V$20,5,FALSE),"-")</f>
        <v>-</v>
      </c>
      <c r="AQ41" s="40" t="str">
        <f>IFERROR(VLOOKUP($D41,クラス・種目リスト!$A$2:$V$20,6,FALSE),"-")</f>
        <v>-</v>
      </c>
      <c r="AR41" s="40" t="str">
        <f>IFERROR(VLOOKUP($D41,クラス・種目リスト!$A$2:$V$20,7,FALSE),"-")</f>
        <v>-</v>
      </c>
      <c r="AS41" s="40" t="str">
        <f>IFERROR(VLOOKUP($D41,クラス・種目リスト!$A$2:$V$20,8,FALSE),"-")</f>
        <v>-</v>
      </c>
      <c r="AT41" s="40" t="str">
        <f>IFERROR(VLOOKUP($D41,クラス・種目リスト!$A$2:$V$20,9,FALSE),"-")</f>
        <v>-</v>
      </c>
      <c r="AU41" s="40" t="str">
        <f>IFERROR(VLOOKUP($D41,クラス・種目リスト!$A$2:$V$20,10,FALSE),"-")</f>
        <v>-</v>
      </c>
      <c r="AV41" s="40" t="str">
        <f>IFERROR(VLOOKUP($D41,クラス・種目リスト!$A$2:$V$20,11,FALSE),"-")</f>
        <v>-</v>
      </c>
      <c r="AW41" s="40" t="str">
        <f>IFERROR(VLOOKUP($D41,クラス・種目リスト!$A$2:$V$20,12,FALSE),"-")</f>
        <v>-</v>
      </c>
      <c r="AX41" s="40" t="str">
        <f>IFERROR(VLOOKUP($D41,クラス・種目リスト!$A$2:$V$20,13,FALSE),"-")</f>
        <v>-</v>
      </c>
      <c r="AY41" s="40" t="str">
        <f>IFERROR(VLOOKUP($D41,クラス・種目リスト!$A$2:$V$20,14,FALSE),"-")</f>
        <v>-</v>
      </c>
      <c r="AZ41" s="40" t="str">
        <f>IFERROR(VLOOKUP($D41,クラス・種目リスト!$A$2:$V$20,15,FALSE),"-")</f>
        <v>-</v>
      </c>
      <c r="BA41" s="40" t="str">
        <f>IFERROR(VLOOKUP($D41,クラス・種目リスト!$A$2:$V$20,16,FALSE),"-")</f>
        <v>-</v>
      </c>
      <c r="BB41" s="40" t="str">
        <f>IFERROR(VLOOKUP($D41,クラス・種目リスト!$A$2:$V$20,17,FALSE),"-")</f>
        <v>-</v>
      </c>
      <c r="BC41" s="40" t="str">
        <f>IFERROR(VLOOKUP($D41,クラス・種目リスト!$A$2:$V$20,18,FALSE),"-")</f>
        <v>-</v>
      </c>
      <c r="BD41" s="40" t="str">
        <f>IFERROR(VLOOKUP($D41,クラス・種目リスト!$A$2:$V$20,19,FALSE),"-")</f>
        <v>-</v>
      </c>
      <c r="BE41" s="40" t="str">
        <f>IFERROR(VLOOKUP($D41,クラス・種目リスト!$A$2:$V$20,20,FALSE),"-")</f>
        <v>-</v>
      </c>
      <c r="BF41" s="40" t="str">
        <f>IFERROR(VLOOKUP($D41,クラス・種目リスト!$A$2:$V$20,21,FALSE),"-")</f>
        <v>-</v>
      </c>
      <c r="BG41" s="40" t="str">
        <f>IFERROR(VLOOKUP($D41,クラス・種目リスト!$A$2:$V$20,22,FALSE),"-")</f>
        <v>-</v>
      </c>
      <c r="BH41" s="40" t="str">
        <f>IFERROR(VLOOKUP($G41,クラス・種目リスト!$A$2:$V$20,3,FALSE),"-")</f>
        <v>-</v>
      </c>
      <c r="BI41" s="40" t="str">
        <f>IFERROR(VLOOKUP($G41,クラス・種目リスト!$A$2:$V$20,4,FALSE),"-")</f>
        <v>-</v>
      </c>
      <c r="BJ41" s="40" t="str">
        <f>IFERROR(VLOOKUP($G41,クラス・種目リスト!$A$2:$V$20,5,FALSE),"-")</f>
        <v>-</v>
      </c>
      <c r="BK41" s="40" t="str">
        <f>IFERROR(VLOOKUP($G41,クラス・種目リスト!$A$2:$V$20,6,FALSE),"-")</f>
        <v>-</v>
      </c>
      <c r="BL41" s="40" t="str">
        <f>IFERROR(VLOOKUP($G41,クラス・種目リスト!$A$2:$V$20,7,FALSE),"-")</f>
        <v>-</v>
      </c>
      <c r="BM41" s="40" t="str">
        <f>IFERROR(VLOOKUP($G41,クラス・種目リスト!$A$2:$V$20,8,FALSE),"-")</f>
        <v>-</v>
      </c>
      <c r="BN41" s="40" t="str">
        <f>IFERROR(VLOOKUP($G41,クラス・種目リスト!$A$2:$V$20,9,FALSE),"-")</f>
        <v>-</v>
      </c>
      <c r="BO41" s="40" t="str">
        <f>IFERROR(VLOOKUP($G41,クラス・種目リスト!$A$2:$V$20,10,FALSE),"-")</f>
        <v>-</v>
      </c>
      <c r="BP41" s="40" t="str">
        <f>IFERROR(VLOOKUP($G41,クラス・種目リスト!$A$2:$V$20,11,FALSE),"-")</f>
        <v>-</v>
      </c>
      <c r="BQ41" s="40" t="str">
        <f>IFERROR(VLOOKUP($G41,クラス・種目リスト!$A$2:$V$20,12,FALSE),"-")</f>
        <v>-</v>
      </c>
      <c r="BR41" s="40" t="str">
        <f>IFERROR(VLOOKUP($G41,クラス・種目リスト!$A$2:$V$20,13,FALSE),"-")</f>
        <v>-</v>
      </c>
      <c r="BS41" s="40" t="str">
        <f>IFERROR(VLOOKUP($G41,クラス・種目リスト!$A$2:$V$20,14,FALSE),"-")</f>
        <v>-</v>
      </c>
      <c r="BT41" s="40" t="str">
        <f>IFERROR(VLOOKUP($G41,クラス・種目リスト!$A$2:$V$20,15,FALSE),"-")</f>
        <v>-</v>
      </c>
      <c r="BU41" s="40" t="str">
        <f>IFERROR(VLOOKUP($G41,クラス・種目リスト!$A$2:$V$20,16,FALSE),"-")</f>
        <v>-</v>
      </c>
      <c r="BV41" s="40" t="str">
        <f>IFERROR(VLOOKUP($G41,クラス・種目リスト!$A$2:$V$20,17,FALSE),"-")</f>
        <v>-</v>
      </c>
      <c r="BW41" s="40" t="str">
        <f>IFERROR(VLOOKUP($G41,クラス・種目リスト!$A$2:$V$20,18,FALSE),"-")</f>
        <v>-</v>
      </c>
      <c r="BX41" s="40" t="str">
        <f>IFERROR(VLOOKUP($G41,クラス・種目リスト!$A$2:$V$20,19,FALSE),"-")</f>
        <v>-</v>
      </c>
      <c r="BY41" s="40" t="str">
        <f>IFERROR(VLOOKUP($G41,クラス・種目リスト!$A$2:$V$20,20,FALSE),"-")</f>
        <v>-</v>
      </c>
      <c r="BZ41" s="40" t="str">
        <f>IFERROR(VLOOKUP($G41,クラス・種目リスト!$A$2:$V$20,21,FALSE),"-")</f>
        <v>-</v>
      </c>
      <c r="CA41" s="40" t="str">
        <f>IFERROR(VLOOKUP($G41,クラス・種目リスト!$A$2:$V$20,22,FALSE),"-")</f>
        <v>-</v>
      </c>
      <c r="CC41" s="15">
        <f ca="1">IF(INDIRECT("O56")="-",0,COUNTA(INDIRECT("O56")))+IF(INDIRECT("X56")="-",0,COUNTA(INDIRECT("X56")))+IF(INDIRECT("AK56")="-",0,COUNTA(INDIRECT("AK56")))+IF(INDIRECT("AT56")="-",0,COUNTA(INDIRECT("AT56")))</f>
        <v>0</v>
      </c>
    </row>
    <row r="42" spans="1:81" ht="19.5" customHeight="1" x14ac:dyDescent="0.2">
      <c r="A42" s="70">
        <v>39</v>
      </c>
      <c r="B42" s="68"/>
      <c r="C42" s="69"/>
      <c r="D42" s="80"/>
      <c r="E42" s="83"/>
      <c r="F42" s="82"/>
      <c r="G42" s="86"/>
      <c r="H42" s="81"/>
      <c r="I42" s="82"/>
      <c r="J42" s="87"/>
      <c r="K42" s="97" t="str">
        <f t="shared" si="0"/>
        <v>-</v>
      </c>
      <c r="L42" s="62"/>
      <c r="M42" s="98"/>
      <c r="N42" s="65"/>
      <c r="O42" s="79"/>
      <c r="P42" s="79"/>
      <c r="Q42" s="79"/>
      <c r="R42" s="79"/>
      <c r="S42" s="79"/>
      <c r="T42" s="79"/>
      <c r="U42" s="24"/>
      <c r="V42" s="98"/>
      <c r="W42" s="65"/>
      <c r="X42" s="79"/>
      <c r="Y42" s="79"/>
      <c r="Z42" s="79"/>
      <c r="AA42" s="79"/>
      <c r="AB42" s="79"/>
      <c r="AC42" s="79"/>
      <c r="AD42" s="24"/>
      <c r="AE42" s="62"/>
      <c r="AF42" s="62"/>
      <c r="AG42" s="74"/>
      <c r="AH42" s="91"/>
      <c r="AI42" s="99" t="e">
        <f>IF(#REF!=1,#REF!&amp;#REF!&amp;#REF!,#REF!&amp;#REF!)</f>
        <v>#REF!</v>
      </c>
      <c r="AJ42" s="48" t="str">
        <f>IFERROR(VLOOKUP($AI42,クラス・種目リスト!$A$29:$E$44,3,FALSE),"-")</f>
        <v>-</v>
      </c>
      <c r="AK42" s="48" t="str">
        <f>IFERROR(VLOOKUP($AI42,クラス・種目リスト!$A$29:$E$44,4,FALSE),"-")</f>
        <v>-</v>
      </c>
      <c r="AL42" s="48" t="str">
        <f>IFERROR(VLOOKUP($AI42,クラス・種目リスト!$A$29:$E$44,5,FALSE),"-")</f>
        <v>-</v>
      </c>
      <c r="AM42" s="112"/>
      <c r="AN42" s="40" t="str">
        <f>IFERROR(VLOOKUP($D42,クラス・種目リスト!$A$2:$V$20,3,FALSE),"-")</f>
        <v>-</v>
      </c>
      <c r="AO42" s="40" t="str">
        <f>IFERROR(VLOOKUP($D42,クラス・種目リスト!$A$2:$V$20,4,FALSE),"-")</f>
        <v>-</v>
      </c>
      <c r="AP42" s="40" t="str">
        <f>IFERROR(VLOOKUP($D42,クラス・種目リスト!$A$2:$V$20,5,FALSE),"-")</f>
        <v>-</v>
      </c>
      <c r="AQ42" s="40" t="str">
        <f>IFERROR(VLOOKUP($D42,クラス・種目リスト!$A$2:$V$20,6,FALSE),"-")</f>
        <v>-</v>
      </c>
      <c r="AR42" s="40" t="str">
        <f>IFERROR(VLOOKUP($D42,クラス・種目リスト!$A$2:$V$20,7,FALSE),"-")</f>
        <v>-</v>
      </c>
      <c r="AS42" s="40" t="str">
        <f>IFERROR(VLOOKUP($D42,クラス・種目リスト!$A$2:$V$20,8,FALSE),"-")</f>
        <v>-</v>
      </c>
      <c r="AT42" s="40" t="str">
        <f>IFERROR(VLOOKUP($D42,クラス・種目リスト!$A$2:$V$20,9,FALSE),"-")</f>
        <v>-</v>
      </c>
      <c r="AU42" s="40" t="str">
        <f>IFERROR(VLOOKUP($D42,クラス・種目リスト!$A$2:$V$20,10,FALSE),"-")</f>
        <v>-</v>
      </c>
      <c r="AV42" s="40" t="str">
        <f>IFERROR(VLOOKUP($D42,クラス・種目リスト!$A$2:$V$20,11,FALSE),"-")</f>
        <v>-</v>
      </c>
      <c r="AW42" s="40" t="str">
        <f>IFERROR(VLOOKUP($D42,クラス・種目リスト!$A$2:$V$20,12,FALSE),"-")</f>
        <v>-</v>
      </c>
      <c r="AX42" s="40" t="str">
        <f>IFERROR(VLOOKUP($D42,クラス・種目リスト!$A$2:$V$20,13,FALSE),"-")</f>
        <v>-</v>
      </c>
      <c r="AY42" s="40" t="str">
        <f>IFERROR(VLOOKUP($D42,クラス・種目リスト!$A$2:$V$20,14,FALSE),"-")</f>
        <v>-</v>
      </c>
      <c r="AZ42" s="40" t="str">
        <f>IFERROR(VLOOKUP($D42,クラス・種目リスト!$A$2:$V$20,15,FALSE),"-")</f>
        <v>-</v>
      </c>
      <c r="BA42" s="40" t="str">
        <f>IFERROR(VLOOKUP($D42,クラス・種目リスト!$A$2:$V$20,16,FALSE),"-")</f>
        <v>-</v>
      </c>
      <c r="BB42" s="40" t="str">
        <f>IFERROR(VLOOKUP($D42,クラス・種目リスト!$A$2:$V$20,17,FALSE),"-")</f>
        <v>-</v>
      </c>
      <c r="BC42" s="40" t="str">
        <f>IFERROR(VLOOKUP($D42,クラス・種目リスト!$A$2:$V$20,18,FALSE),"-")</f>
        <v>-</v>
      </c>
      <c r="BD42" s="40" t="str">
        <f>IFERROR(VLOOKUP($D42,クラス・種目リスト!$A$2:$V$20,19,FALSE),"-")</f>
        <v>-</v>
      </c>
      <c r="BE42" s="40" t="str">
        <f>IFERROR(VLOOKUP($D42,クラス・種目リスト!$A$2:$V$20,20,FALSE),"-")</f>
        <v>-</v>
      </c>
      <c r="BF42" s="40" t="str">
        <f>IFERROR(VLOOKUP($D42,クラス・種目リスト!$A$2:$V$20,21,FALSE),"-")</f>
        <v>-</v>
      </c>
      <c r="BG42" s="40" t="str">
        <f>IFERROR(VLOOKUP($D42,クラス・種目リスト!$A$2:$V$20,22,FALSE),"-")</f>
        <v>-</v>
      </c>
      <c r="BH42" s="40" t="str">
        <f>IFERROR(VLOOKUP($G42,クラス・種目リスト!$A$2:$V$20,3,FALSE),"-")</f>
        <v>-</v>
      </c>
      <c r="BI42" s="40" t="str">
        <f>IFERROR(VLOOKUP($G42,クラス・種目リスト!$A$2:$V$20,4,FALSE),"-")</f>
        <v>-</v>
      </c>
      <c r="BJ42" s="40" t="str">
        <f>IFERROR(VLOOKUP($G42,クラス・種目リスト!$A$2:$V$20,5,FALSE),"-")</f>
        <v>-</v>
      </c>
      <c r="BK42" s="40" t="str">
        <f>IFERROR(VLOOKUP($G42,クラス・種目リスト!$A$2:$V$20,6,FALSE),"-")</f>
        <v>-</v>
      </c>
      <c r="BL42" s="40" t="str">
        <f>IFERROR(VLOOKUP($G42,クラス・種目リスト!$A$2:$V$20,7,FALSE),"-")</f>
        <v>-</v>
      </c>
      <c r="BM42" s="40" t="str">
        <f>IFERROR(VLOOKUP($G42,クラス・種目リスト!$A$2:$V$20,8,FALSE),"-")</f>
        <v>-</v>
      </c>
      <c r="BN42" s="40" t="str">
        <f>IFERROR(VLOOKUP($G42,クラス・種目リスト!$A$2:$V$20,9,FALSE),"-")</f>
        <v>-</v>
      </c>
      <c r="BO42" s="40" t="str">
        <f>IFERROR(VLOOKUP($G42,クラス・種目リスト!$A$2:$V$20,10,FALSE),"-")</f>
        <v>-</v>
      </c>
      <c r="BP42" s="40" t="str">
        <f>IFERROR(VLOOKUP($G42,クラス・種目リスト!$A$2:$V$20,11,FALSE),"-")</f>
        <v>-</v>
      </c>
      <c r="BQ42" s="40" t="str">
        <f>IFERROR(VLOOKUP($G42,クラス・種目リスト!$A$2:$V$20,12,FALSE),"-")</f>
        <v>-</v>
      </c>
      <c r="BR42" s="40" t="str">
        <f>IFERROR(VLOOKUP($G42,クラス・種目リスト!$A$2:$V$20,13,FALSE),"-")</f>
        <v>-</v>
      </c>
      <c r="BS42" s="40" t="str">
        <f>IFERROR(VLOOKUP($G42,クラス・種目リスト!$A$2:$V$20,14,FALSE),"-")</f>
        <v>-</v>
      </c>
      <c r="BT42" s="40" t="str">
        <f>IFERROR(VLOOKUP($G42,クラス・種目リスト!$A$2:$V$20,15,FALSE),"-")</f>
        <v>-</v>
      </c>
      <c r="BU42" s="40" t="str">
        <f>IFERROR(VLOOKUP($G42,クラス・種目リスト!$A$2:$V$20,16,FALSE),"-")</f>
        <v>-</v>
      </c>
      <c r="BV42" s="40" t="str">
        <f>IFERROR(VLOOKUP($G42,クラス・種目リスト!$A$2:$V$20,17,FALSE),"-")</f>
        <v>-</v>
      </c>
      <c r="BW42" s="40" t="str">
        <f>IFERROR(VLOOKUP($G42,クラス・種目リスト!$A$2:$V$20,18,FALSE),"-")</f>
        <v>-</v>
      </c>
      <c r="BX42" s="40" t="str">
        <f>IFERROR(VLOOKUP($G42,クラス・種目リスト!$A$2:$V$20,19,FALSE),"-")</f>
        <v>-</v>
      </c>
      <c r="BY42" s="40" t="str">
        <f>IFERROR(VLOOKUP($G42,クラス・種目リスト!$A$2:$V$20,20,FALSE),"-")</f>
        <v>-</v>
      </c>
      <c r="BZ42" s="40" t="str">
        <f>IFERROR(VLOOKUP($G42,クラス・種目リスト!$A$2:$V$20,21,FALSE),"-")</f>
        <v>-</v>
      </c>
      <c r="CA42" s="40" t="str">
        <f>IFERROR(VLOOKUP($G42,クラス・種目リスト!$A$2:$V$20,22,FALSE),"-")</f>
        <v>-</v>
      </c>
      <c r="CC42" s="15">
        <f ca="1">IF(INDIRECT("O57")="-",0,COUNTA(INDIRECT("O57")))+IF(INDIRECT("X57")="-",0,COUNTA(INDIRECT("X57")))+IF(INDIRECT("AK57")="-",0,COUNTA(INDIRECT("AK57")))+IF(INDIRECT("AT57")="-",0,COUNTA(INDIRECT("AT57")))</f>
        <v>0</v>
      </c>
    </row>
    <row r="43" spans="1:81" ht="19.5" customHeight="1" x14ac:dyDescent="0.2">
      <c r="A43" s="70">
        <v>40</v>
      </c>
      <c r="B43" s="71"/>
      <c r="C43" s="72"/>
      <c r="D43" s="80"/>
      <c r="E43" s="83"/>
      <c r="F43" s="82"/>
      <c r="G43" s="86"/>
      <c r="H43" s="81"/>
      <c r="I43" s="82"/>
      <c r="J43" s="87"/>
      <c r="K43" s="97" t="str">
        <f t="shared" si="0"/>
        <v>-</v>
      </c>
      <c r="L43" s="62"/>
      <c r="M43" s="98"/>
      <c r="N43" s="65"/>
      <c r="O43" s="79"/>
      <c r="P43" s="79"/>
      <c r="Q43" s="79"/>
      <c r="R43" s="79"/>
      <c r="S43" s="79"/>
      <c r="T43" s="79"/>
      <c r="U43" s="24"/>
      <c r="V43" s="98"/>
      <c r="W43" s="65"/>
      <c r="X43" s="79"/>
      <c r="Y43" s="79"/>
      <c r="Z43" s="79"/>
      <c r="AA43" s="79"/>
      <c r="AB43" s="79"/>
      <c r="AC43" s="79"/>
      <c r="AD43" s="24"/>
      <c r="AE43" s="62"/>
      <c r="AF43" s="62"/>
      <c r="AG43" s="74"/>
      <c r="AH43" s="91"/>
      <c r="AI43" s="99" t="e">
        <f>IF(#REF!=1,#REF!&amp;#REF!&amp;#REF!,#REF!&amp;#REF!)</f>
        <v>#REF!</v>
      </c>
      <c r="AJ43" s="48" t="str">
        <f>IFERROR(VLOOKUP($AI43,クラス・種目リスト!$A$29:$E$44,3,FALSE),"-")</f>
        <v>-</v>
      </c>
      <c r="AK43" s="48" t="str">
        <f>IFERROR(VLOOKUP($AI43,クラス・種目リスト!$A$29:$E$44,4,FALSE),"-")</f>
        <v>-</v>
      </c>
      <c r="AL43" s="48" t="str">
        <f>IFERROR(VLOOKUP($AI43,クラス・種目リスト!$A$29:$E$44,5,FALSE),"-")</f>
        <v>-</v>
      </c>
      <c r="AM43" s="112"/>
      <c r="AN43" s="40" t="str">
        <f>IFERROR(VLOOKUP($D43,クラス・種目リスト!$A$2:$V$20,3,FALSE),"-")</f>
        <v>-</v>
      </c>
      <c r="AO43" s="40" t="str">
        <f>IFERROR(VLOOKUP($D43,クラス・種目リスト!$A$2:$V$20,4,FALSE),"-")</f>
        <v>-</v>
      </c>
      <c r="AP43" s="40" t="str">
        <f>IFERROR(VLOOKUP($D43,クラス・種目リスト!$A$2:$V$20,5,FALSE),"-")</f>
        <v>-</v>
      </c>
      <c r="AQ43" s="40" t="str">
        <f>IFERROR(VLOOKUP($D43,クラス・種目リスト!$A$2:$V$20,6,FALSE),"-")</f>
        <v>-</v>
      </c>
      <c r="AR43" s="40" t="str">
        <f>IFERROR(VLOOKUP($D43,クラス・種目リスト!$A$2:$V$20,7,FALSE),"-")</f>
        <v>-</v>
      </c>
      <c r="AS43" s="40" t="str">
        <f>IFERROR(VLOOKUP($D43,クラス・種目リスト!$A$2:$V$20,8,FALSE),"-")</f>
        <v>-</v>
      </c>
      <c r="AT43" s="40" t="str">
        <f>IFERROR(VLOOKUP($D43,クラス・種目リスト!$A$2:$V$20,9,FALSE),"-")</f>
        <v>-</v>
      </c>
      <c r="AU43" s="40" t="str">
        <f>IFERROR(VLOOKUP($D43,クラス・種目リスト!$A$2:$V$20,10,FALSE),"-")</f>
        <v>-</v>
      </c>
      <c r="AV43" s="40" t="str">
        <f>IFERROR(VLOOKUP($D43,クラス・種目リスト!$A$2:$V$20,11,FALSE),"-")</f>
        <v>-</v>
      </c>
      <c r="AW43" s="40" t="str">
        <f>IFERROR(VLOOKUP($D43,クラス・種目リスト!$A$2:$V$20,12,FALSE),"-")</f>
        <v>-</v>
      </c>
      <c r="AX43" s="40" t="str">
        <f>IFERROR(VLOOKUP($D43,クラス・種目リスト!$A$2:$V$20,13,FALSE),"-")</f>
        <v>-</v>
      </c>
      <c r="AY43" s="40" t="str">
        <f>IFERROR(VLOOKUP($D43,クラス・種目リスト!$A$2:$V$20,14,FALSE),"-")</f>
        <v>-</v>
      </c>
      <c r="AZ43" s="40" t="str">
        <f>IFERROR(VLOOKUP($D43,クラス・種目リスト!$A$2:$V$20,15,FALSE),"-")</f>
        <v>-</v>
      </c>
      <c r="BA43" s="40" t="str">
        <f>IFERROR(VLOOKUP($D43,クラス・種目リスト!$A$2:$V$20,16,FALSE),"-")</f>
        <v>-</v>
      </c>
      <c r="BB43" s="40" t="str">
        <f>IFERROR(VLOOKUP($D43,クラス・種目リスト!$A$2:$V$20,17,FALSE),"-")</f>
        <v>-</v>
      </c>
      <c r="BC43" s="40" t="str">
        <f>IFERROR(VLOOKUP($D43,クラス・種目リスト!$A$2:$V$20,18,FALSE),"-")</f>
        <v>-</v>
      </c>
      <c r="BD43" s="40" t="str">
        <f>IFERROR(VLOOKUP($D43,クラス・種目リスト!$A$2:$V$20,19,FALSE),"-")</f>
        <v>-</v>
      </c>
      <c r="BE43" s="40" t="str">
        <f>IFERROR(VLOOKUP($D43,クラス・種目リスト!$A$2:$V$20,20,FALSE),"-")</f>
        <v>-</v>
      </c>
      <c r="BF43" s="40" t="str">
        <f>IFERROR(VLOOKUP($D43,クラス・種目リスト!$A$2:$V$20,21,FALSE),"-")</f>
        <v>-</v>
      </c>
      <c r="BG43" s="40" t="str">
        <f>IFERROR(VLOOKUP($D43,クラス・種目リスト!$A$2:$V$20,22,FALSE),"-")</f>
        <v>-</v>
      </c>
      <c r="BH43" s="40" t="str">
        <f>IFERROR(VLOOKUP($G43,クラス・種目リスト!$A$2:$V$20,3,FALSE),"-")</f>
        <v>-</v>
      </c>
      <c r="BI43" s="40" t="str">
        <f>IFERROR(VLOOKUP($G43,クラス・種目リスト!$A$2:$V$20,4,FALSE),"-")</f>
        <v>-</v>
      </c>
      <c r="BJ43" s="40" t="str">
        <f>IFERROR(VLOOKUP($G43,クラス・種目リスト!$A$2:$V$20,5,FALSE),"-")</f>
        <v>-</v>
      </c>
      <c r="BK43" s="40" t="str">
        <f>IFERROR(VLOOKUP($G43,クラス・種目リスト!$A$2:$V$20,6,FALSE),"-")</f>
        <v>-</v>
      </c>
      <c r="BL43" s="40" t="str">
        <f>IFERROR(VLOOKUP($G43,クラス・種目リスト!$A$2:$V$20,7,FALSE),"-")</f>
        <v>-</v>
      </c>
      <c r="BM43" s="40" t="str">
        <f>IFERROR(VLOOKUP($G43,クラス・種目リスト!$A$2:$V$20,8,FALSE),"-")</f>
        <v>-</v>
      </c>
      <c r="BN43" s="40" t="str">
        <f>IFERROR(VLOOKUP($G43,クラス・種目リスト!$A$2:$V$20,9,FALSE),"-")</f>
        <v>-</v>
      </c>
      <c r="BO43" s="40" t="str">
        <f>IFERROR(VLOOKUP($G43,クラス・種目リスト!$A$2:$V$20,10,FALSE),"-")</f>
        <v>-</v>
      </c>
      <c r="BP43" s="40" t="str">
        <f>IFERROR(VLOOKUP($G43,クラス・種目リスト!$A$2:$V$20,11,FALSE),"-")</f>
        <v>-</v>
      </c>
      <c r="BQ43" s="40" t="str">
        <f>IFERROR(VLOOKUP($G43,クラス・種目リスト!$A$2:$V$20,12,FALSE),"-")</f>
        <v>-</v>
      </c>
      <c r="BR43" s="40" t="str">
        <f>IFERROR(VLOOKUP($G43,クラス・種目リスト!$A$2:$V$20,13,FALSE),"-")</f>
        <v>-</v>
      </c>
      <c r="BS43" s="40" t="str">
        <f>IFERROR(VLOOKUP($G43,クラス・種目リスト!$A$2:$V$20,14,FALSE),"-")</f>
        <v>-</v>
      </c>
      <c r="BT43" s="40" t="str">
        <f>IFERROR(VLOOKUP($G43,クラス・種目リスト!$A$2:$V$20,15,FALSE),"-")</f>
        <v>-</v>
      </c>
      <c r="BU43" s="40" t="str">
        <f>IFERROR(VLOOKUP($G43,クラス・種目リスト!$A$2:$V$20,16,FALSE),"-")</f>
        <v>-</v>
      </c>
      <c r="BV43" s="40" t="str">
        <f>IFERROR(VLOOKUP($G43,クラス・種目リスト!$A$2:$V$20,17,FALSE),"-")</f>
        <v>-</v>
      </c>
      <c r="BW43" s="40" t="str">
        <f>IFERROR(VLOOKUP($G43,クラス・種目リスト!$A$2:$V$20,18,FALSE),"-")</f>
        <v>-</v>
      </c>
      <c r="BX43" s="40" t="str">
        <f>IFERROR(VLOOKUP($G43,クラス・種目リスト!$A$2:$V$20,19,FALSE),"-")</f>
        <v>-</v>
      </c>
      <c r="BY43" s="40" t="str">
        <f>IFERROR(VLOOKUP($G43,クラス・種目リスト!$A$2:$V$20,20,FALSE),"-")</f>
        <v>-</v>
      </c>
      <c r="BZ43" s="40" t="str">
        <f>IFERROR(VLOOKUP($G43,クラス・種目リスト!$A$2:$V$20,21,FALSE),"-")</f>
        <v>-</v>
      </c>
      <c r="CA43" s="40" t="str">
        <f>IFERROR(VLOOKUP($G43,クラス・種目リスト!$A$2:$V$20,22,FALSE),"-")</f>
        <v>-</v>
      </c>
      <c r="CC43" s="15">
        <f ca="1">IF(INDIRECT("O58")="-",0,COUNTA(INDIRECT("O58")))+IF(INDIRECT("X58")="-",0,COUNTA(INDIRECT("X58")))+IF(INDIRECT("AK58")="-",0,COUNTA(INDIRECT("AK58")))+IF(INDIRECT("AT58")="-",0,COUNTA(INDIRECT("AT58")))</f>
        <v>0</v>
      </c>
    </row>
    <row r="44" spans="1:81" ht="19.25" customHeight="1" x14ac:dyDescent="0.2">
      <c r="A44" s="70">
        <v>41</v>
      </c>
      <c r="B44" s="68"/>
      <c r="C44" s="69"/>
      <c r="D44" s="80"/>
      <c r="E44" s="83"/>
      <c r="F44" s="82"/>
      <c r="G44" s="86"/>
      <c r="H44" s="81"/>
      <c r="I44" s="82"/>
      <c r="J44" s="87"/>
      <c r="K44" s="97" t="str">
        <f t="shared" si="0"/>
        <v>-</v>
      </c>
      <c r="L44" s="62"/>
      <c r="M44" s="98"/>
      <c r="N44" s="65"/>
      <c r="O44" s="79"/>
      <c r="P44" s="79"/>
      <c r="Q44" s="79"/>
      <c r="R44" s="79"/>
      <c r="S44" s="79"/>
      <c r="T44" s="79"/>
      <c r="U44" s="24"/>
      <c r="V44" s="98"/>
      <c r="W44" s="65"/>
      <c r="X44" s="79"/>
      <c r="Y44" s="79"/>
      <c r="Z44" s="79"/>
      <c r="AA44" s="79"/>
      <c r="AB44" s="79"/>
      <c r="AC44" s="79"/>
      <c r="AD44" s="24"/>
      <c r="AE44" s="62"/>
      <c r="AF44" s="62"/>
      <c r="AG44" s="74"/>
      <c r="AI44" s="99" t="e">
        <f>IF(#REF!=1,#REF!&amp;#REF!&amp;#REF!,#REF!&amp;#REF!)</f>
        <v>#REF!</v>
      </c>
      <c r="AJ44" s="48" t="str">
        <f>IFERROR(VLOOKUP($AI44,クラス・種目リスト!$A$29:$E$44,3,FALSE),"-")</f>
        <v>-</v>
      </c>
      <c r="AK44" s="48" t="str">
        <f>IFERROR(VLOOKUP($AI44,クラス・種目リスト!$A$29:$E$44,4,FALSE),"-")</f>
        <v>-</v>
      </c>
      <c r="AL44" s="48" t="str">
        <f>IFERROR(VLOOKUP($AI44,クラス・種目リスト!$A$29:$E$44,5,FALSE),"-")</f>
        <v>-</v>
      </c>
      <c r="AM44" s="112"/>
      <c r="AN44" s="40" t="str">
        <f>IFERROR(VLOOKUP($D44,クラス・種目リスト!$A$2:$V$20,3,FALSE),"-")</f>
        <v>-</v>
      </c>
      <c r="AO44" s="40" t="str">
        <f>IFERROR(VLOOKUP($D44,クラス・種目リスト!$A$2:$V$20,4,FALSE),"-")</f>
        <v>-</v>
      </c>
      <c r="AP44" s="40" t="str">
        <f>IFERROR(VLOOKUP($D44,クラス・種目リスト!$A$2:$V$20,5,FALSE),"-")</f>
        <v>-</v>
      </c>
      <c r="AQ44" s="40" t="str">
        <f>IFERROR(VLOOKUP($D44,クラス・種目リスト!$A$2:$V$20,6,FALSE),"-")</f>
        <v>-</v>
      </c>
      <c r="AR44" s="40" t="str">
        <f>IFERROR(VLOOKUP($D44,クラス・種目リスト!$A$2:$V$20,7,FALSE),"-")</f>
        <v>-</v>
      </c>
      <c r="AS44" s="40" t="str">
        <f>IFERROR(VLOOKUP($D44,クラス・種目リスト!$A$2:$V$20,8,FALSE),"-")</f>
        <v>-</v>
      </c>
      <c r="AT44" s="40" t="str">
        <f>IFERROR(VLOOKUP($D44,クラス・種目リスト!$A$2:$V$20,9,FALSE),"-")</f>
        <v>-</v>
      </c>
      <c r="AU44" s="40" t="str">
        <f>IFERROR(VLOOKUP($D44,クラス・種目リスト!$A$2:$V$20,10,FALSE),"-")</f>
        <v>-</v>
      </c>
      <c r="AV44" s="40" t="str">
        <f>IFERROR(VLOOKUP($D44,クラス・種目リスト!$A$2:$V$20,11,FALSE),"-")</f>
        <v>-</v>
      </c>
      <c r="AW44" s="40" t="str">
        <f>IFERROR(VLOOKUP($D44,クラス・種目リスト!$A$2:$V$20,12,FALSE),"-")</f>
        <v>-</v>
      </c>
      <c r="AX44" s="40" t="str">
        <f>IFERROR(VLOOKUP($D44,クラス・種目リスト!$A$2:$V$20,13,FALSE),"-")</f>
        <v>-</v>
      </c>
      <c r="AY44" s="40" t="str">
        <f>IFERROR(VLOOKUP($D44,クラス・種目リスト!$A$2:$V$20,14,FALSE),"-")</f>
        <v>-</v>
      </c>
      <c r="AZ44" s="40" t="str">
        <f>IFERROR(VLOOKUP($D44,クラス・種目リスト!$A$2:$V$20,15,FALSE),"-")</f>
        <v>-</v>
      </c>
      <c r="BA44" s="40" t="str">
        <f>IFERROR(VLOOKUP($D44,クラス・種目リスト!$A$2:$V$20,16,FALSE),"-")</f>
        <v>-</v>
      </c>
      <c r="BB44" s="40" t="str">
        <f>IFERROR(VLOOKUP($D44,クラス・種目リスト!$A$2:$V$20,17,FALSE),"-")</f>
        <v>-</v>
      </c>
      <c r="BC44" s="40" t="str">
        <f>IFERROR(VLOOKUP($D44,クラス・種目リスト!$A$2:$V$20,18,FALSE),"-")</f>
        <v>-</v>
      </c>
      <c r="BD44" s="40" t="str">
        <f>IFERROR(VLOOKUP($D44,クラス・種目リスト!$A$2:$V$20,19,FALSE),"-")</f>
        <v>-</v>
      </c>
      <c r="BE44" s="40" t="str">
        <f>IFERROR(VLOOKUP($D44,クラス・種目リスト!$A$2:$V$20,20,FALSE),"-")</f>
        <v>-</v>
      </c>
      <c r="BF44" s="40" t="str">
        <f>IFERROR(VLOOKUP($D44,クラス・種目リスト!$A$2:$V$20,21,FALSE),"-")</f>
        <v>-</v>
      </c>
      <c r="BG44" s="40" t="str">
        <f>IFERROR(VLOOKUP($D44,クラス・種目リスト!$A$2:$V$20,22,FALSE),"-")</f>
        <v>-</v>
      </c>
      <c r="BH44" s="40" t="str">
        <f>IFERROR(VLOOKUP($G44,クラス・種目リスト!$A$2:$V$20,3,FALSE),"-")</f>
        <v>-</v>
      </c>
      <c r="BI44" s="40" t="str">
        <f>IFERROR(VLOOKUP($G44,クラス・種目リスト!$A$2:$V$20,4,FALSE),"-")</f>
        <v>-</v>
      </c>
      <c r="BJ44" s="40" t="str">
        <f>IFERROR(VLOOKUP($G44,クラス・種目リスト!$A$2:$V$20,5,FALSE),"-")</f>
        <v>-</v>
      </c>
      <c r="BK44" s="40" t="str">
        <f>IFERROR(VLOOKUP($G44,クラス・種目リスト!$A$2:$V$20,6,FALSE),"-")</f>
        <v>-</v>
      </c>
      <c r="BL44" s="40" t="str">
        <f>IFERROR(VLOOKUP($G44,クラス・種目リスト!$A$2:$V$20,7,FALSE),"-")</f>
        <v>-</v>
      </c>
      <c r="BM44" s="40" t="str">
        <f>IFERROR(VLOOKUP($G44,クラス・種目リスト!$A$2:$V$20,8,FALSE),"-")</f>
        <v>-</v>
      </c>
      <c r="BN44" s="40" t="str">
        <f>IFERROR(VLOOKUP($G44,クラス・種目リスト!$A$2:$V$20,9,FALSE),"-")</f>
        <v>-</v>
      </c>
      <c r="BO44" s="40" t="str">
        <f>IFERROR(VLOOKUP($G44,クラス・種目リスト!$A$2:$V$20,10,FALSE),"-")</f>
        <v>-</v>
      </c>
      <c r="BP44" s="40" t="str">
        <f>IFERROR(VLOOKUP($G44,クラス・種目リスト!$A$2:$V$20,11,FALSE),"-")</f>
        <v>-</v>
      </c>
      <c r="BQ44" s="40" t="str">
        <f>IFERROR(VLOOKUP($G44,クラス・種目リスト!$A$2:$V$20,12,FALSE),"-")</f>
        <v>-</v>
      </c>
      <c r="BR44" s="40" t="str">
        <f>IFERROR(VLOOKUP($G44,クラス・種目リスト!$A$2:$V$20,13,FALSE),"-")</f>
        <v>-</v>
      </c>
      <c r="BS44" s="40" t="str">
        <f>IFERROR(VLOOKUP($G44,クラス・種目リスト!$A$2:$V$20,14,FALSE),"-")</f>
        <v>-</v>
      </c>
      <c r="BT44" s="40" t="str">
        <f>IFERROR(VLOOKUP($G44,クラス・種目リスト!$A$2:$V$20,15,FALSE),"-")</f>
        <v>-</v>
      </c>
      <c r="BU44" s="40" t="str">
        <f>IFERROR(VLOOKUP($G44,クラス・種目リスト!$A$2:$V$20,16,FALSE),"-")</f>
        <v>-</v>
      </c>
      <c r="BV44" s="40" t="str">
        <f>IFERROR(VLOOKUP($G44,クラス・種目リスト!$A$2:$V$20,17,FALSE),"-")</f>
        <v>-</v>
      </c>
      <c r="BW44" s="40" t="str">
        <f>IFERROR(VLOOKUP($G44,クラス・種目リスト!$A$2:$V$20,18,FALSE),"-")</f>
        <v>-</v>
      </c>
      <c r="BX44" s="40" t="str">
        <f>IFERROR(VLOOKUP($G44,クラス・種目リスト!$A$2:$V$20,19,FALSE),"-")</f>
        <v>-</v>
      </c>
      <c r="BY44" s="40" t="str">
        <f>IFERROR(VLOOKUP($G44,クラス・種目リスト!$A$2:$V$20,20,FALSE),"-")</f>
        <v>-</v>
      </c>
      <c r="BZ44" s="40" t="str">
        <f>IFERROR(VLOOKUP($G44,クラス・種目リスト!$A$2:$V$20,21,FALSE),"-")</f>
        <v>-</v>
      </c>
      <c r="CA44" s="40" t="str">
        <f>IFERROR(VLOOKUP($G44,クラス・種目リスト!$A$2:$V$20,22,FALSE),"-")</f>
        <v>-</v>
      </c>
      <c r="CC44" s="15">
        <f ca="1">IF(INDIRECT("O59")="-",0,COUNTA(INDIRECT("O59")))+IF(INDIRECT("X59")="-",0,COUNTA(INDIRECT("X59")))+IF(INDIRECT("AK59")="-",0,COUNTA(INDIRECT("AK59")))+IF(INDIRECT("AT59")="-",0,COUNTA(INDIRECT("AT59")))</f>
        <v>0</v>
      </c>
    </row>
    <row r="45" spans="1:81" ht="19.25" customHeight="1" x14ac:dyDescent="0.2">
      <c r="A45" s="70">
        <v>42</v>
      </c>
      <c r="B45" s="71"/>
      <c r="C45" s="72"/>
      <c r="D45" s="80"/>
      <c r="E45" s="83"/>
      <c r="F45" s="82"/>
      <c r="G45" s="86"/>
      <c r="H45" s="81"/>
      <c r="I45" s="82"/>
      <c r="J45" s="87"/>
      <c r="K45" s="97" t="str">
        <f t="shared" si="0"/>
        <v>-</v>
      </c>
      <c r="L45" s="62"/>
      <c r="M45" s="98"/>
      <c r="N45" s="65"/>
      <c r="O45" s="79"/>
      <c r="P45" s="79"/>
      <c r="Q45" s="79"/>
      <c r="R45" s="79"/>
      <c r="S45" s="79"/>
      <c r="T45" s="79"/>
      <c r="U45" s="24"/>
      <c r="V45" s="98"/>
      <c r="W45" s="65"/>
      <c r="X45" s="79"/>
      <c r="Y45" s="79"/>
      <c r="Z45" s="79"/>
      <c r="AA45" s="79"/>
      <c r="AB45" s="79"/>
      <c r="AC45" s="79"/>
      <c r="AD45" s="24"/>
      <c r="AE45" s="62"/>
      <c r="AF45" s="62"/>
      <c r="AG45" s="74"/>
      <c r="AH45" s="114"/>
      <c r="AI45" s="99" t="e">
        <f>IF(#REF!=1,#REF!&amp;#REF!&amp;#REF!,#REF!&amp;#REF!)</f>
        <v>#REF!</v>
      </c>
      <c r="AJ45" s="48" t="str">
        <f>IFERROR(VLOOKUP($AI45,クラス・種目リスト!$A$29:$E$44,3,FALSE),"-")</f>
        <v>-</v>
      </c>
      <c r="AK45" s="48" t="str">
        <f>IFERROR(VLOOKUP($AI45,クラス・種目リスト!$A$29:$E$44,4,FALSE),"-")</f>
        <v>-</v>
      </c>
      <c r="AL45" s="48" t="str">
        <f>IFERROR(VLOOKUP($AI45,クラス・種目リスト!$A$29:$E$44,5,FALSE),"-")</f>
        <v>-</v>
      </c>
      <c r="AN45" s="40" t="str">
        <f>IFERROR(VLOOKUP($D45,クラス・種目リスト!$A$2:$V$20,3,FALSE),"-")</f>
        <v>-</v>
      </c>
      <c r="AO45" s="40" t="str">
        <f>IFERROR(VLOOKUP($D45,クラス・種目リスト!$A$2:$V$20,4,FALSE),"-")</f>
        <v>-</v>
      </c>
      <c r="AP45" s="40" t="str">
        <f>IFERROR(VLOOKUP($D45,クラス・種目リスト!$A$2:$V$20,5,FALSE),"-")</f>
        <v>-</v>
      </c>
      <c r="AQ45" s="40" t="str">
        <f>IFERROR(VLOOKUP($D45,クラス・種目リスト!$A$2:$V$20,6,FALSE),"-")</f>
        <v>-</v>
      </c>
      <c r="AR45" s="40" t="str">
        <f>IFERROR(VLOOKUP($D45,クラス・種目リスト!$A$2:$V$20,7,FALSE),"-")</f>
        <v>-</v>
      </c>
      <c r="AS45" s="40" t="str">
        <f>IFERROR(VLOOKUP($D45,クラス・種目リスト!$A$2:$V$20,8,FALSE),"-")</f>
        <v>-</v>
      </c>
      <c r="AT45" s="40" t="str">
        <f>IFERROR(VLOOKUP($D45,クラス・種目リスト!$A$2:$V$20,9,FALSE),"-")</f>
        <v>-</v>
      </c>
      <c r="AU45" s="40" t="str">
        <f>IFERROR(VLOOKUP($D45,クラス・種目リスト!$A$2:$V$20,10,FALSE),"-")</f>
        <v>-</v>
      </c>
      <c r="AV45" s="40" t="str">
        <f>IFERROR(VLOOKUP($D45,クラス・種目リスト!$A$2:$V$20,11,FALSE),"-")</f>
        <v>-</v>
      </c>
      <c r="AW45" s="40" t="str">
        <f>IFERROR(VLOOKUP($D45,クラス・種目リスト!$A$2:$V$20,12,FALSE),"-")</f>
        <v>-</v>
      </c>
      <c r="AX45" s="40" t="str">
        <f>IFERROR(VLOOKUP($D45,クラス・種目リスト!$A$2:$V$20,13,FALSE),"-")</f>
        <v>-</v>
      </c>
      <c r="AY45" s="40" t="str">
        <f>IFERROR(VLOOKUP($D45,クラス・種目リスト!$A$2:$V$20,14,FALSE),"-")</f>
        <v>-</v>
      </c>
      <c r="AZ45" s="40" t="str">
        <f>IFERROR(VLOOKUP($D45,クラス・種目リスト!$A$2:$V$20,15,FALSE),"-")</f>
        <v>-</v>
      </c>
      <c r="BA45" s="40" t="str">
        <f>IFERROR(VLOOKUP($D45,クラス・種目リスト!$A$2:$V$20,16,FALSE),"-")</f>
        <v>-</v>
      </c>
      <c r="BB45" s="40" t="str">
        <f>IFERROR(VLOOKUP($D45,クラス・種目リスト!$A$2:$V$20,17,FALSE),"-")</f>
        <v>-</v>
      </c>
      <c r="BC45" s="40" t="str">
        <f>IFERROR(VLOOKUP($D45,クラス・種目リスト!$A$2:$V$20,18,FALSE),"-")</f>
        <v>-</v>
      </c>
      <c r="BD45" s="40" t="str">
        <f>IFERROR(VLOOKUP($D45,クラス・種目リスト!$A$2:$V$20,19,FALSE),"-")</f>
        <v>-</v>
      </c>
      <c r="BE45" s="40" t="str">
        <f>IFERROR(VLOOKUP($D45,クラス・種目リスト!$A$2:$V$20,20,FALSE),"-")</f>
        <v>-</v>
      </c>
      <c r="BF45" s="40" t="str">
        <f>IFERROR(VLOOKUP($D45,クラス・種目リスト!$A$2:$V$20,21,FALSE),"-")</f>
        <v>-</v>
      </c>
      <c r="BG45" s="40" t="str">
        <f>IFERROR(VLOOKUP($D45,クラス・種目リスト!$A$2:$V$20,22,FALSE),"-")</f>
        <v>-</v>
      </c>
      <c r="BH45" s="40" t="str">
        <f>IFERROR(VLOOKUP($G45,クラス・種目リスト!$A$2:$V$20,3,FALSE),"-")</f>
        <v>-</v>
      </c>
      <c r="BI45" s="40" t="str">
        <f>IFERROR(VLOOKUP($G45,クラス・種目リスト!$A$2:$V$20,4,FALSE),"-")</f>
        <v>-</v>
      </c>
      <c r="BJ45" s="40" t="str">
        <f>IFERROR(VLOOKUP($G45,クラス・種目リスト!$A$2:$V$20,5,FALSE),"-")</f>
        <v>-</v>
      </c>
      <c r="BK45" s="40" t="str">
        <f>IFERROR(VLOOKUP($G45,クラス・種目リスト!$A$2:$V$20,6,FALSE),"-")</f>
        <v>-</v>
      </c>
      <c r="BL45" s="40" t="str">
        <f>IFERROR(VLOOKUP($G45,クラス・種目リスト!$A$2:$V$20,7,FALSE),"-")</f>
        <v>-</v>
      </c>
      <c r="BM45" s="40" t="str">
        <f>IFERROR(VLOOKUP($G45,クラス・種目リスト!$A$2:$V$20,8,FALSE),"-")</f>
        <v>-</v>
      </c>
      <c r="BN45" s="40" t="str">
        <f>IFERROR(VLOOKUP($G45,クラス・種目リスト!$A$2:$V$20,9,FALSE),"-")</f>
        <v>-</v>
      </c>
      <c r="BO45" s="40" t="str">
        <f>IFERROR(VLOOKUP($G45,クラス・種目リスト!$A$2:$V$20,10,FALSE),"-")</f>
        <v>-</v>
      </c>
      <c r="BP45" s="40" t="str">
        <f>IFERROR(VLOOKUP($G45,クラス・種目リスト!$A$2:$V$20,11,FALSE),"-")</f>
        <v>-</v>
      </c>
      <c r="BQ45" s="40" t="str">
        <f>IFERROR(VLOOKUP($G45,クラス・種目リスト!$A$2:$V$20,12,FALSE),"-")</f>
        <v>-</v>
      </c>
      <c r="BR45" s="40" t="str">
        <f>IFERROR(VLOOKUP($G45,クラス・種目リスト!$A$2:$V$20,13,FALSE),"-")</f>
        <v>-</v>
      </c>
      <c r="BS45" s="40" t="str">
        <f>IFERROR(VLOOKUP($G45,クラス・種目リスト!$A$2:$V$20,14,FALSE),"-")</f>
        <v>-</v>
      </c>
      <c r="BT45" s="40" t="str">
        <f>IFERROR(VLOOKUP($G45,クラス・種目リスト!$A$2:$V$20,15,FALSE),"-")</f>
        <v>-</v>
      </c>
      <c r="BU45" s="40" t="str">
        <f>IFERROR(VLOOKUP($G45,クラス・種目リスト!$A$2:$V$20,16,FALSE),"-")</f>
        <v>-</v>
      </c>
      <c r="BV45" s="40" t="str">
        <f>IFERROR(VLOOKUP($G45,クラス・種目リスト!$A$2:$V$20,17,FALSE),"-")</f>
        <v>-</v>
      </c>
      <c r="BW45" s="40" t="str">
        <f>IFERROR(VLOOKUP($G45,クラス・種目リスト!$A$2:$V$20,18,FALSE),"-")</f>
        <v>-</v>
      </c>
      <c r="BX45" s="40" t="str">
        <f>IFERROR(VLOOKUP($G45,クラス・種目リスト!$A$2:$V$20,19,FALSE),"-")</f>
        <v>-</v>
      </c>
      <c r="BY45" s="40" t="str">
        <f>IFERROR(VLOOKUP($G45,クラス・種目リスト!$A$2:$V$20,20,FALSE),"-")</f>
        <v>-</v>
      </c>
      <c r="BZ45" s="40" t="str">
        <f>IFERROR(VLOOKUP($G45,クラス・種目リスト!$A$2:$V$20,21,FALSE),"-")</f>
        <v>-</v>
      </c>
      <c r="CA45" s="40" t="str">
        <f>IFERROR(VLOOKUP($G45,クラス・種目リスト!$A$2:$V$20,22,FALSE),"-")</f>
        <v>-</v>
      </c>
      <c r="CC45" s="15">
        <f ca="1">IF(INDIRECT("O60")="-",0,COUNTA(INDIRECT("O60")))+IF(INDIRECT("X60")="-",0,COUNTA(INDIRECT("X60")))+IF(INDIRECT("AK60")="-",0,COUNTA(INDIRECT("AK60")))+IF(INDIRECT("AT60")="-",0,COUNTA(INDIRECT("AT60")))</f>
        <v>0</v>
      </c>
    </row>
    <row r="46" spans="1:81" ht="19.25" customHeight="1" x14ac:dyDescent="0.2">
      <c r="A46" s="70">
        <v>43</v>
      </c>
      <c r="B46" s="68"/>
      <c r="C46" s="69"/>
      <c r="D46" s="80"/>
      <c r="E46" s="83"/>
      <c r="F46" s="82"/>
      <c r="G46" s="86"/>
      <c r="H46" s="81"/>
      <c r="I46" s="82"/>
      <c r="J46" s="87"/>
      <c r="K46" s="97" t="str">
        <f t="shared" si="0"/>
        <v>-</v>
      </c>
      <c r="L46" s="62"/>
      <c r="M46" s="98"/>
      <c r="N46" s="65"/>
      <c r="O46" s="79"/>
      <c r="P46" s="79"/>
      <c r="Q46" s="79"/>
      <c r="R46" s="79"/>
      <c r="S46" s="79"/>
      <c r="T46" s="79"/>
      <c r="U46" s="24"/>
      <c r="V46" s="98"/>
      <c r="W46" s="65"/>
      <c r="X46" s="79"/>
      <c r="Y46" s="79"/>
      <c r="Z46" s="79"/>
      <c r="AA46" s="79"/>
      <c r="AB46" s="79"/>
      <c r="AC46" s="79"/>
      <c r="AD46" s="24"/>
      <c r="AE46" s="62"/>
      <c r="AF46" s="62"/>
      <c r="AG46" s="74"/>
      <c r="AH46" s="19"/>
      <c r="AI46" s="99" t="e">
        <f>IF(#REF!=1,#REF!&amp;#REF!&amp;#REF!,#REF!&amp;#REF!)</f>
        <v>#REF!</v>
      </c>
      <c r="AJ46" s="48" t="str">
        <f>IFERROR(VLOOKUP($AI46,クラス・種目リスト!$A$29:$E$44,3,FALSE),"-")</f>
        <v>-</v>
      </c>
      <c r="AK46" s="48" t="str">
        <f>IFERROR(VLOOKUP($AI46,クラス・種目リスト!$A$29:$E$44,4,FALSE),"-")</f>
        <v>-</v>
      </c>
      <c r="AL46" s="48" t="str">
        <f>IFERROR(VLOOKUP($AI46,クラス・種目リスト!$A$29:$E$44,5,FALSE),"-")</f>
        <v>-</v>
      </c>
      <c r="AN46" s="40" t="str">
        <f>IFERROR(VLOOKUP($D46,クラス・種目リスト!$A$2:$V$20,3,FALSE),"-")</f>
        <v>-</v>
      </c>
      <c r="AO46" s="40" t="str">
        <f>IFERROR(VLOOKUP($D46,クラス・種目リスト!$A$2:$V$20,4,FALSE),"-")</f>
        <v>-</v>
      </c>
      <c r="AP46" s="40" t="str">
        <f>IFERROR(VLOOKUP($D46,クラス・種目リスト!$A$2:$V$20,5,FALSE),"-")</f>
        <v>-</v>
      </c>
      <c r="AQ46" s="40" t="str">
        <f>IFERROR(VLOOKUP($D46,クラス・種目リスト!$A$2:$V$20,6,FALSE),"-")</f>
        <v>-</v>
      </c>
      <c r="AR46" s="40" t="str">
        <f>IFERROR(VLOOKUP($D46,クラス・種目リスト!$A$2:$V$20,7,FALSE),"-")</f>
        <v>-</v>
      </c>
      <c r="AS46" s="40" t="str">
        <f>IFERROR(VLOOKUP($D46,クラス・種目リスト!$A$2:$V$20,8,FALSE),"-")</f>
        <v>-</v>
      </c>
      <c r="AT46" s="40" t="str">
        <f>IFERROR(VLOOKUP($D46,クラス・種目リスト!$A$2:$V$20,9,FALSE),"-")</f>
        <v>-</v>
      </c>
      <c r="AU46" s="40" t="str">
        <f>IFERROR(VLOOKUP($D46,クラス・種目リスト!$A$2:$V$20,10,FALSE),"-")</f>
        <v>-</v>
      </c>
      <c r="AV46" s="40" t="str">
        <f>IFERROR(VLOOKUP($D46,クラス・種目リスト!$A$2:$V$20,11,FALSE),"-")</f>
        <v>-</v>
      </c>
      <c r="AW46" s="40" t="str">
        <f>IFERROR(VLOOKUP($D46,クラス・種目リスト!$A$2:$V$20,12,FALSE),"-")</f>
        <v>-</v>
      </c>
      <c r="AX46" s="40" t="str">
        <f>IFERROR(VLOOKUP($D46,クラス・種目リスト!$A$2:$V$20,13,FALSE),"-")</f>
        <v>-</v>
      </c>
      <c r="AY46" s="40" t="str">
        <f>IFERROR(VLOOKUP($D46,クラス・種目リスト!$A$2:$V$20,14,FALSE),"-")</f>
        <v>-</v>
      </c>
      <c r="AZ46" s="40" t="str">
        <f>IFERROR(VLOOKUP($D46,クラス・種目リスト!$A$2:$V$20,15,FALSE),"-")</f>
        <v>-</v>
      </c>
      <c r="BA46" s="40" t="str">
        <f>IFERROR(VLOOKUP($D46,クラス・種目リスト!$A$2:$V$20,16,FALSE),"-")</f>
        <v>-</v>
      </c>
      <c r="BB46" s="40" t="str">
        <f>IFERROR(VLOOKUP($D46,クラス・種目リスト!$A$2:$V$20,17,FALSE),"-")</f>
        <v>-</v>
      </c>
      <c r="BC46" s="40" t="str">
        <f>IFERROR(VLOOKUP($D46,クラス・種目リスト!$A$2:$V$20,18,FALSE),"-")</f>
        <v>-</v>
      </c>
      <c r="BD46" s="40" t="str">
        <f>IFERROR(VLOOKUP($D46,クラス・種目リスト!$A$2:$V$20,19,FALSE),"-")</f>
        <v>-</v>
      </c>
      <c r="BE46" s="40" t="str">
        <f>IFERROR(VLOOKUP($D46,クラス・種目リスト!$A$2:$V$20,20,FALSE),"-")</f>
        <v>-</v>
      </c>
      <c r="BF46" s="40" t="str">
        <f>IFERROR(VLOOKUP($D46,クラス・種目リスト!$A$2:$V$20,21,FALSE),"-")</f>
        <v>-</v>
      </c>
      <c r="BG46" s="40" t="str">
        <f>IFERROR(VLOOKUP($D46,クラス・種目リスト!$A$2:$V$20,22,FALSE),"-")</f>
        <v>-</v>
      </c>
      <c r="BH46" s="40" t="str">
        <f>IFERROR(VLOOKUP($G46,クラス・種目リスト!$A$2:$V$20,3,FALSE),"-")</f>
        <v>-</v>
      </c>
      <c r="BI46" s="40" t="str">
        <f>IFERROR(VLOOKUP($G46,クラス・種目リスト!$A$2:$V$20,4,FALSE),"-")</f>
        <v>-</v>
      </c>
      <c r="BJ46" s="40" t="str">
        <f>IFERROR(VLOOKUP($G46,クラス・種目リスト!$A$2:$V$20,5,FALSE),"-")</f>
        <v>-</v>
      </c>
      <c r="BK46" s="40" t="str">
        <f>IFERROR(VLOOKUP($G46,クラス・種目リスト!$A$2:$V$20,6,FALSE),"-")</f>
        <v>-</v>
      </c>
      <c r="BL46" s="40" t="str">
        <f>IFERROR(VLOOKUP($G46,クラス・種目リスト!$A$2:$V$20,7,FALSE),"-")</f>
        <v>-</v>
      </c>
      <c r="BM46" s="40" t="str">
        <f>IFERROR(VLOOKUP($G46,クラス・種目リスト!$A$2:$V$20,8,FALSE),"-")</f>
        <v>-</v>
      </c>
      <c r="BN46" s="40" t="str">
        <f>IFERROR(VLOOKUP($G46,クラス・種目リスト!$A$2:$V$20,9,FALSE),"-")</f>
        <v>-</v>
      </c>
      <c r="BO46" s="40" t="str">
        <f>IFERROR(VLOOKUP($G46,クラス・種目リスト!$A$2:$V$20,10,FALSE),"-")</f>
        <v>-</v>
      </c>
      <c r="BP46" s="40" t="str">
        <f>IFERROR(VLOOKUP($G46,クラス・種目リスト!$A$2:$V$20,11,FALSE),"-")</f>
        <v>-</v>
      </c>
      <c r="BQ46" s="40" t="str">
        <f>IFERROR(VLOOKUP($G46,クラス・種目リスト!$A$2:$V$20,12,FALSE),"-")</f>
        <v>-</v>
      </c>
      <c r="BR46" s="40" t="str">
        <f>IFERROR(VLOOKUP($G46,クラス・種目リスト!$A$2:$V$20,13,FALSE),"-")</f>
        <v>-</v>
      </c>
      <c r="BS46" s="40" t="str">
        <f>IFERROR(VLOOKUP($G46,クラス・種目リスト!$A$2:$V$20,14,FALSE),"-")</f>
        <v>-</v>
      </c>
      <c r="BT46" s="40" t="str">
        <f>IFERROR(VLOOKUP($G46,クラス・種目リスト!$A$2:$V$20,15,FALSE),"-")</f>
        <v>-</v>
      </c>
      <c r="BU46" s="40" t="str">
        <f>IFERROR(VLOOKUP($G46,クラス・種目リスト!$A$2:$V$20,16,FALSE),"-")</f>
        <v>-</v>
      </c>
      <c r="BV46" s="40" t="str">
        <f>IFERROR(VLOOKUP($G46,クラス・種目リスト!$A$2:$V$20,17,FALSE),"-")</f>
        <v>-</v>
      </c>
      <c r="BW46" s="40" t="str">
        <f>IFERROR(VLOOKUP($G46,クラス・種目リスト!$A$2:$V$20,18,FALSE),"-")</f>
        <v>-</v>
      </c>
      <c r="BX46" s="40" t="str">
        <f>IFERROR(VLOOKUP($G46,クラス・種目リスト!$A$2:$V$20,19,FALSE),"-")</f>
        <v>-</v>
      </c>
      <c r="BY46" s="40" t="str">
        <f>IFERROR(VLOOKUP($G46,クラス・種目リスト!$A$2:$V$20,20,FALSE),"-")</f>
        <v>-</v>
      </c>
      <c r="BZ46" s="40" t="str">
        <f>IFERROR(VLOOKUP($G46,クラス・種目リスト!$A$2:$V$20,21,FALSE),"-")</f>
        <v>-</v>
      </c>
      <c r="CA46" s="40" t="str">
        <f>IFERROR(VLOOKUP($G46,クラス・種目リスト!$A$2:$V$20,22,FALSE),"-")</f>
        <v>-</v>
      </c>
      <c r="CC46" s="15">
        <f ca="1">IF(INDIRECT("O61")="-",0,COUNTA(INDIRECT("O61")))+IF(INDIRECT("X61")="-",0,COUNTA(INDIRECT("X61")))+IF(INDIRECT("AK61")="-",0,COUNTA(INDIRECT("AK61")))+IF(INDIRECT("AT61")="-",0,COUNTA(INDIRECT("AT61")))</f>
        <v>0</v>
      </c>
    </row>
    <row r="47" spans="1:81" ht="19.25" customHeight="1" x14ac:dyDescent="0.2">
      <c r="A47" s="67">
        <v>44</v>
      </c>
      <c r="B47" s="71"/>
      <c r="C47" s="72"/>
      <c r="D47" s="80"/>
      <c r="E47" s="81"/>
      <c r="F47" s="82"/>
      <c r="G47" s="85"/>
      <c r="H47" s="81"/>
      <c r="I47" s="82"/>
      <c r="J47" s="87"/>
      <c r="K47" s="97" t="str">
        <f t="shared" si="0"/>
        <v>-</v>
      </c>
      <c r="L47" s="62"/>
      <c r="M47" s="98"/>
      <c r="N47" s="65"/>
      <c r="O47" s="79"/>
      <c r="P47" s="79"/>
      <c r="Q47" s="79"/>
      <c r="R47" s="79"/>
      <c r="S47" s="79"/>
      <c r="T47" s="79"/>
      <c r="U47" s="24"/>
      <c r="V47" s="98"/>
      <c r="W47" s="65"/>
      <c r="X47" s="79"/>
      <c r="Y47" s="79"/>
      <c r="Z47" s="79"/>
      <c r="AA47" s="79"/>
      <c r="AB47" s="79"/>
      <c r="AC47" s="79"/>
      <c r="AD47" s="24"/>
      <c r="AE47" s="62"/>
      <c r="AF47" s="62"/>
      <c r="AG47" s="74"/>
      <c r="AH47" s="19"/>
      <c r="AI47" s="99" t="e">
        <f>IF(#REF!=1,#REF!&amp;#REF!&amp;#REF!,#REF!&amp;#REF!)</f>
        <v>#REF!</v>
      </c>
      <c r="AJ47" s="48" t="str">
        <f>IFERROR(VLOOKUP($AI47,クラス・種目リスト!$A$29:$E$44,3,FALSE),"-")</f>
        <v>-</v>
      </c>
      <c r="AK47" s="48" t="str">
        <f>IFERROR(VLOOKUP($AI47,クラス・種目リスト!$A$29:$E$44,4,FALSE),"-")</f>
        <v>-</v>
      </c>
      <c r="AL47" s="48" t="str">
        <f>IFERROR(VLOOKUP($AI47,クラス・種目リスト!$A$29:$E$44,5,FALSE),"-")</f>
        <v>-</v>
      </c>
      <c r="AN47" s="40" t="str">
        <f>IFERROR(VLOOKUP($D47,クラス・種目リスト!$A$2:$V$20,3,FALSE),"-")</f>
        <v>-</v>
      </c>
      <c r="AO47" s="40" t="str">
        <f>IFERROR(VLOOKUP($D47,クラス・種目リスト!$A$2:$V$20,4,FALSE),"-")</f>
        <v>-</v>
      </c>
      <c r="AP47" s="40" t="str">
        <f>IFERROR(VLOOKUP($D47,クラス・種目リスト!$A$2:$V$20,5,FALSE),"-")</f>
        <v>-</v>
      </c>
      <c r="AQ47" s="40" t="str">
        <f>IFERROR(VLOOKUP($D47,クラス・種目リスト!$A$2:$V$20,6,FALSE),"-")</f>
        <v>-</v>
      </c>
      <c r="AR47" s="40" t="str">
        <f>IFERROR(VLOOKUP($D47,クラス・種目リスト!$A$2:$V$20,7,FALSE),"-")</f>
        <v>-</v>
      </c>
      <c r="AS47" s="40" t="str">
        <f>IFERROR(VLOOKUP($D47,クラス・種目リスト!$A$2:$V$20,8,FALSE),"-")</f>
        <v>-</v>
      </c>
      <c r="AT47" s="40" t="str">
        <f>IFERROR(VLOOKUP($D47,クラス・種目リスト!$A$2:$V$20,9,FALSE),"-")</f>
        <v>-</v>
      </c>
      <c r="AU47" s="40" t="str">
        <f>IFERROR(VLOOKUP($D47,クラス・種目リスト!$A$2:$V$20,10,FALSE),"-")</f>
        <v>-</v>
      </c>
      <c r="AV47" s="40" t="str">
        <f>IFERROR(VLOOKUP($D47,クラス・種目リスト!$A$2:$V$20,11,FALSE),"-")</f>
        <v>-</v>
      </c>
      <c r="AW47" s="40" t="str">
        <f>IFERROR(VLOOKUP($D47,クラス・種目リスト!$A$2:$V$20,12,FALSE),"-")</f>
        <v>-</v>
      </c>
      <c r="AX47" s="40" t="str">
        <f>IFERROR(VLOOKUP($D47,クラス・種目リスト!$A$2:$V$20,13,FALSE),"-")</f>
        <v>-</v>
      </c>
      <c r="AY47" s="40" t="str">
        <f>IFERROR(VLOOKUP($D47,クラス・種目リスト!$A$2:$V$20,14,FALSE),"-")</f>
        <v>-</v>
      </c>
      <c r="AZ47" s="40" t="str">
        <f>IFERROR(VLOOKUP($D47,クラス・種目リスト!$A$2:$V$20,15,FALSE),"-")</f>
        <v>-</v>
      </c>
      <c r="BA47" s="40" t="str">
        <f>IFERROR(VLOOKUP($D47,クラス・種目リスト!$A$2:$V$20,16,FALSE),"-")</f>
        <v>-</v>
      </c>
      <c r="BB47" s="40" t="str">
        <f>IFERROR(VLOOKUP($D47,クラス・種目リスト!$A$2:$V$20,17,FALSE),"-")</f>
        <v>-</v>
      </c>
      <c r="BC47" s="40" t="str">
        <f>IFERROR(VLOOKUP($D47,クラス・種目リスト!$A$2:$V$20,18,FALSE),"-")</f>
        <v>-</v>
      </c>
      <c r="BD47" s="40" t="str">
        <f>IFERROR(VLOOKUP($D47,クラス・種目リスト!$A$2:$V$20,19,FALSE),"-")</f>
        <v>-</v>
      </c>
      <c r="BE47" s="40" t="str">
        <f>IFERROR(VLOOKUP($D47,クラス・種目リスト!$A$2:$V$20,20,FALSE),"-")</f>
        <v>-</v>
      </c>
      <c r="BF47" s="40" t="str">
        <f>IFERROR(VLOOKUP($D47,クラス・種目リスト!$A$2:$V$20,21,FALSE),"-")</f>
        <v>-</v>
      </c>
      <c r="BG47" s="40" t="str">
        <f>IFERROR(VLOOKUP($D47,クラス・種目リスト!$A$2:$V$20,22,FALSE),"-")</f>
        <v>-</v>
      </c>
      <c r="BH47" s="40" t="str">
        <f>IFERROR(VLOOKUP($G47,クラス・種目リスト!$A$2:$V$20,3,FALSE),"-")</f>
        <v>-</v>
      </c>
      <c r="BI47" s="40" t="str">
        <f>IFERROR(VLOOKUP($G47,クラス・種目リスト!$A$2:$V$20,4,FALSE),"-")</f>
        <v>-</v>
      </c>
      <c r="BJ47" s="40" t="str">
        <f>IFERROR(VLOOKUP($G47,クラス・種目リスト!$A$2:$V$20,5,FALSE),"-")</f>
        <v>-</v>
      </c>
      <c r="BK47" s="40" t="str">
        <f>IFERROR(VLOOKUP($G47,クラス・種目リスト!$A$2:$V$20,6,FALSE),"-")</f>
        <v>-</v>
      </c>
      <c r="BL47" s="40" t="str">
        <f>IFERROR(VLOOKUP($G47,クラス・種目リスト!$A$2:$V$20,7,FALSE),"-")</f>
        <v>-</v>
      </c>
      <c r="BM47" s="40" t="str">
        <f>IFERROR(VLOOKUP($G47,クラス・種目リスト!$A$2:$V$20,8,FALSE),"-")</f>
        <v>-</v>
      </c>
      <c r="BN47" s="40" t="str">
        <f>IFERROR(VLOOKUP($G47,クラス・種目リスト!$A$2:$V$20,9,FALSE),"-")</f>
        <v>-</v>
      </c>
      <c r="BO47" s="40" t="str">
        <f>IFERROR(VLOOKUP($G47,クラス・種目リスト!$A$2:$V$20,10,FALSE),"-")</f>
        <v>-</v>
      </c>
      <c r="BP47" s="40" t="str">
        <f>IFERROR(VLOOKUP($G47,クラス・種目リスト!$A$2:$V$20,11,FALSE),"-")</f>
        <v>-</v>
      </c>
      <c r="BQ47" s="40" t="str">
        <f>IFERROR(VLOOKUP($G47,クラス・種目リスト!$A$2:$V$20,12,FALSE),"-")</f>
        <v>-</v>
      </c>
      <c r="BR47" s="40" t="str">
        <f>IFERROR(VLOOKUP($G47,クラス・種目リスト!$A$2:$V$20,13,FALSE),"-")</f>
        <v>-</v>
      </c>
      <c r="BS47" s="40" t="str">
        <f>IFERROR(VLOOKUP($G47,クラス・種目リスト!$A$2:$V$20,14,FALSE),"-")</f>
        <v>-</v>
      </c>
      <c r="BT47" s="40" t="str">
        <f>IFERROR(VLOOKUP($G47,クラス・種目リスト!$A$2:$V$20,15,FALSE),"-")</f>
        <v>-</v>
      </c>
      <c r="BU47" s="40" t="str">
        <f>IFERROR(VLOOKUP($G47,クラス・種目リスト!$A$2:$V$20,16,FALSE),"-")</f>
        <v>-</v>
      </c>
      <c r="BV47" s="40" t="str">
        <f>IFERROR(VLOOKUP($G47,クラス・種目リスト!$A$2:$V$20,17,FALSE),"-")</f>
        <v>-</v>
      </c>
      <c r="BW47" s="40" t="str">
        <f>IFERROR(VLOOKUP($G47,クラス・種目リスト!$A$2:$V$20,18,FALSE),"-")</f>
        <v>-</v>
      </c>
      <c r="BX47" s="40" t="str">
        <f>IFERROR(VLOOKUP($G47,クラス・種目リスト!$A$2:$V$20,19,FALSE),"-")</f>
        <v>-</v>
      </c>
      <c r="BY47" s="40" t="str">
        <f>IFERROR(VLOOKUP($G47,クラス・種目リスト!$A$2:$V$20,20,FALSE),"-")</f>
        <v>-</v>
      </c>
      <c r="BZ47" s="40" t="str">
        <f>IFERROR(VLOOKUP($G47,クラス・種目リスト!$A$2:$V$20,21,FALSE),"-")</f>
        <v>-</v>
      </c>
      <c r="CA47" s="40" t="str">
        <f>IFERROR(VLOOKUP($G47,クラス・種目リスト!$A$2:$V$20,22,FALSE),"-")</f>
        <v>-</v>
      </c>
      <c r="CC47" s="15">
        <f ca="1">IF(INDIRECT("O62")="-",0,COUNTA(INDIRECT("O62")))+IF(INDIRECT("X62")="-",0,COUNTA(INDIRECT("X62")))+IF(INDIRECT("AK62")="-",0,COUNTA(INDIRECT("AK62")))+IF(INDIRECT("AT62")="-",0,COUNTA(INDIRECT("AT62")))</f>
        <v>0</v>
      </c>
    </row>
    <row r="48" spans="1:81" ht="19.25" customHeight="1" x14ac:dyDescent="0.2">
      <c r="A48" s="73"/>
      <c r="B48" s="75"/>
      <c r="C48" s="75"/>
      <c r="D48" s="75"/>
      <c r="E48" s="84"/>
      <c r="F48" s="84"/>
      <c r="G48" s="75"/>
      <c r="H48" s="84"/>
      <c r="I48" s="84"/>
      <c r="J48" s="74"/>
      <c r="K48" s="74"/>
      <c r="L48" s="74"/>
      <c r="M48" s="98"/>
      <c r="N48" s="65"/>
      <c r="O48" s="65"/>
      <c r="P48" s="65"/>
      <c r="Q48" s="65"/>
      <c r="R48" s="65"/>
      <c r="S48" s="65"/>
      <c r="T48" s="65"/>
      <c r="U48" s="24"/>
      <c r="V48" s="98"/>
      <c r="W48" s="65"/>
      <c r="X48" s="65"/>
      <c r="Y48" s="65"/>
      <c r="Z48" s="65"/>
      <c r="AA48" s="65"/>
      <c r="AB48" s="65"/>
      <c r="AC48" s="65"/>
      <c r="AD48" s="24"/>
      <c r="AE48" s="62"/>
      <c r="AF48" s="62"/>
      <c r="AG48" s="74"/>
      <c r="AH48" s="62"/>
      <c r="AI48" s="115"/>
      <c r="AJ48" s="15"/>
      <c r="AK48" s="116"/>
      <c r="AL48" s="63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</row>
  </sheetData>
  <sheetProtection formatCells="0" selectLockedCells="1"/>
  <mergeCells count="3">
    <mergeCell ref="B3:C3"/>
    <mergeCell ref="D3:E3"/>
    <mergeCell ref="G3:H3"/>
  </mergeCells>
  <phoneticPr fontId="16"/>
  <conditionalFormatting sqref="L38:L41">
    <cfRule type="cellIs" dxfId="4" priority="4" stopIfTrue="1" operator="equal">
      <formula>0</formula>
    </cfRule>
  </conditionalFormatting>
  <conditionalFormatting sqref="AF38:AH41">
    <cfRule type="cellIs" dxfId="3" priority="8" stopIfTrue="1" operator="equal">
      <formula>0</formula>
    </cfRule>
  </conditionalFormatting>
  <dataValidations count="14">
    <dataValidation type="list" allowBlank="1" showInputMessage="1" showErrorMessage="1" sqref="N4:N47 W4:W47" xr:uid="{00000000-0002-0000-0000-000009000000}">
      <formula1>#REF!</formula1>
    </dataValidation>
    <dataValidation type="list" allowBlank="1" showInputMessage="1" sqref="D48 M48" xr:uid="{00000000-0002-0000-0000-00000D000000}">
      <formula1>INDIRECT($BB48)</formula1>
    </dataValidation>
    <dataValidation type="list" allowBlank="1" showInputMessage="1" showErrorMessage="1" sqref="E48 N48" xr:uid="{00000000-0002-0000-0000-00000E000000}">
      <formula1>INDIRECT($D48)</formula1>
    </dataValidation>
    <dataValidation type="list" allowBlank="1" showInputMessage="1" showErrorMessage="1" sqref="G48 V48" xr:uid="{00000000-0002-0000-0000-00000F000000}">
      <formula1>INDIRECT($BB48)</formula1>
    </dataValidation>
    <dataValidation type="list" allowBlank="1" showInputMessage="1" showErrorMessage="1" sqref="H48 W48" xr:uid="{00000000-0002-0000-0000-000010000000}">
      <formula1>INDIRECT($G48)</formula1>
    </dataValidation>
    <dataValidation type="list" allowBlank="1" showInputMessage="1" showErrorMessage="1" sqref="J48 AE48" xr:uid="{00000000-0002-0000-0000-000011000000}">
      <formula1>INDIRECT($AI48)</formula1>
    </dataValidation>
    <dataValidation errorStyle="information" allowBlank="1" showInputMessage="1" showErrorMessage="1" errorTitle="リレー複数登録の場合" error="リストからA,B,C・・・を選択して下さい" sqref="AH48 K4:K48 L4:L48 AH4:AH33 AF4:AG48" xr:uid="{00000000-0002-0000-0000-000012000000}"/>
    <dataValidation type="list" allowBlank="1" showInputMessage="1" showErrorMessage="1" sqref="G4:G47 V4:V47 M4:M47 D4:D12 D14:D47" xr:uid="{00000000-0002-0000-0000-000018000000}">
      <formula1>$AJ4:$AL4</formula1>
    </dataValidation>
    <dataValidation type="list" allowBlank="1" showInputMessage="1" showErrorMessage="1" sqref="E4:E12 E14:E47" xr:uid="{00000000-0002-0000-0000-000019000000}">
      <formula1>$AN4:$BG4</formula1>
    </dataValidation>
    <dataValidation type="list" allowBlank="1" showInputMessage="1" showErrorMessage="1" sqref="H4:H47" xr:uid="{00000000-0002-0000-0000-00001C000000}">
      <formula1>$BH4:$CA4</formula1>
    </dataValidation>
    <dataValidation type="list" allowBlank="1" showInputMessage="1" showErrorMessage="1" sqref="AE4:AE47 J26:J47" xr:uid="{00000000-0002-0000-0000-00001D000000}">
      <formula1>$AS$1</formula1>
    </dataValidation>
    <dataValidation type="whole" allowBlank="1" showInputMessage="1" showErrorMessage="1" errorTitle="お願い" error="数字は１マスに１つずつ入れてください。" sqref="X4:AC47 I44:I47" xr:uid="{00000000-0002-0000-0000-000008000000}">
      <formula1>0</formula1>
      <formula2>9</formula2>
    </dataValidation>
    <dataValidation type="whole" allowBlank="1" showInputMessage="1" showErrorMessage="1" sqref="O4:T47 F39:F47" xr:uid="{00000000-0002-0000-0000-000020000000}">
      <formula1>0</formula1>
      <formula2>9</formula2>
    </dataValidation>
    <dataValidation allowBlank="1" showInputMessage="1" showErrorMessage="1" errorTitle="お願い" error="数字は１マスに１つずつ入れてください。" sqref="I4:I43" xr:uid="{B882DA01-8CFD-4379-A02B-B80CDFEE5F60}"/>
  </dataValidations>
  <pageMargins left="0.39370078740157499" right="0.39370078740157499" top="0.78740157480314998" bottom="0.78740157480314998" header="0.511811023622047" footer="0.511811023622047"/>
  <pageSetup paperSize="9" scale="65" orientation="landscape" r:id="rId1"/>
  <headerFooter alignWithMargins="0"/>
  <colBreaks count="1" manualBreakCount="1">
    <brk id="3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01"/>
  <sheetViews>
    <sheetView workbookViewId="0">
      <pane ySplit="5" topLeftCell="A24" activePane="bottomLeft" state="frozen"/>
      <selection pane="bottomLeft" activeCell="C30" sqref="C30"/>
    </sheetView>
  </sheetViews>
  <sheetFormatPr defaultColWidth="8.90625" defaultRowHeight="13" x14ac:dyDescent="0.2"/>
  <cols>
    <col min="1" max="3" width="5.7265625" style="15" customWidth="1"/>
    <col min="4" max="4" width="9.453125" style="15" customWidth="1"/>
    <col min="5" max="5" width="12.81640625" style="15" customWidth="1"/>
    <col min="6" max="6" width="9.453125" style="15" customWidth="1"/>
    <col min="7" max="8" width="5.7265625" style="15" customWidth="1"/>
    <col min="9" max="9" width="6.08984375" style="15" customWidth="1"/>
    <col min="10" max="10" width="16.36328125" style="15" customWidth="1"/>
    <col min="11" max="11" width="13.90625" style="15" customWidth="1"/>
    <col min="12" max="14" width="3.08984375" style="15" customWidth="1"/>
    <col min="15" max="15" width="6.08984375" style="16" customWidth="1"/>
    <col min="16" max="16" width="5.08984375" style="15" customWidth="1"/>
    <col min="17" max="17" width="11" style="15" customWidth="1"/>
    <col min="18" max="18" width="12.1796875" style="15" customWidth="1"/>
    <col min="19" max="19" width="3.1796875" style="15" customWidth="1"/>
    <col min="20" max="20" width="9.453125" style="15" customWidth="1"/>
    <col min="21" max="21" width="3.1796875" style="15" customWidth="1"/>
    <col min="22" max="22" width="9.08984375" style="15" customWidth="1"/>
    <col min="23" max="23" width="9.36328125" style="15" customWidth="1"/>
    <col min="24" max="24" width="9.1796875" style="15" customWidth="1"/>
    <col min="25" max="26" width="7.453125" style="15" customWidth="1"/>
    <col min="27" max="27" width="3.1796875" style="14" customWidth="1"/>
    <col min="28" max="28" width="4.54296875" style="16" customWidth="1"/>
    <col min="29" max="16384" width="8.90625" style="15"/>
  </cols>
  <sheetData>
    <row r="1" spans="1:28" ht="10.5" customHeight="1" x14ac:dyDescent="0.2">
      <c r="A1" s="17" t="s">
        <v>97</v>
      </c>
      <c r="B1" s="17"/>
      <c r="C1" s="17"/>
      <c r="D1" s="17"/>
      <c r="E1" s="17"/>
      <c r="F1" s="17"/>
      <c r="G1" s="17" t="s">
        <v>98</v>
      </c>
      <c r="H1" s="17"/>
      <c r="J1" s="25"/>
      <c r="L1" s="17"/>
      <c r="M1" s="17"/>
      <c r="N1" s="32"/>
      <c r="O1" s="33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49"/>
    </row>
    <row r="2" spans="1:28" ht="6" customHeight="1" x14ac:dyDescent="0.2"/>
    <row r="3" spans="1:28" ht="6" customHeight="1" x14ac:dyDescent="0.2">
      <c r="A3" s="18"/>
      <c r="B3" s="18"/>
      <c r="C3" s="18"/>
      <c r="D3" s="18"/>
      <c r="E3" s="18"/>
      <c r="F3" s="18"/>
      <c r="G3" s="18"/>
      <c r="H3" s="18"/>
    </row>
    <row r="4" spans="1:28" ht="21.75" customHeight="1" x14ac:dyDescent="0.2"/>
    <row r="5" spans="1:28" ht="48" customHeight="1" x14ac:dyDescent="0.2">
      <c r="A5" s="19" t="s">
        <v>99</v>
      </c>
      <c r="B5" s="19" t="s">
        <v>100</v>
      </c>
      <c r="C5" s="20" t="s">
        <v>101</v>
      </c>
      <c r="D5" s="19" t="s">
        <v>39</v>
      </c>
      <c r="E5" s="19" t="s">
        <v>40</v>
      </c>
      <c r="F5" s="19"/>
      <c r="G5" s="19" t="s">
        <v>102</v>
      </c>
      <c r="H5" s="19" t="s">
        <v>103</v>
      </c>
      <c r="I5" s="34" t="s">
        <v>104</v>
      </c>
      <c r="J5" s="35" t="s">
        <v>105</v>
      </c>
      <c r="K5" s="35" t="s">
        <v>106</v>
      </c>
      <c r="L5" s="36" t="s">
        <v>107</v>
      </c>
      <c r="M5" s="36" t="s">
        <v>108</v>
      </c>
      <c r="N5" s="37" t="s">
        <v>108</v>
      </c>
      <c r="O5" s="38" t="s">
        <v>109</v>
      </c>
      <c r="P5" s="39" t="s">
        <v>42</v>
      </c>
      <c r="Q5" s="35" t="s">
        <v>110</v>
      </c>
      <c r="R5" s="39" t="s">
        <v>111</v>
      </c>
      <c r="S5" s="36" t="s">
        <v>107</v>
      </c>
      <c r="T5" s="35" t="s">
        <v>112</v>
      </c>
      <c r="U5" s="36" t="s">
        <v>108</v>
      </c>
      <c r="V5" s="35" t="s">
        <v>113</v>
      </c>
      <c r="W5" s="35" t="s">
        <v>114</v>
      </c>
      <c r="X5" s="19" t="s">
        <v>115</v>
      </c>
      <c r="Y5" s="19" t="s">
        <v>116</v>
      </c>
      <c r="Z5" s="19" t="s">
        <v>117</v>
      </c>
      <c r="AA5" s="50"/>
    </row>
    <row r="6" spans="1:28" s="14" customFormat="1" ht="10.5" customHeight="1" x14ac:dyDescent="0.15">
      <c r="A6" s="14" t="str">
        <f ca="1">IF(D6="","",VLOOKUP(D6,クラス・種目リスト!$A$2:$B$26,2,FALSE))</f>
        <v/>
      </c>
      <c r="B6" s="21" t="str">
        <f ca="1">IF(E6="","",VLOOKUP(E6,クラス・種目リスト!$A$47:$C$107,2,FALSE))</f>
        <v/>
      </c>
      <c r="D6" s="22" t="str">
        <f ca="1">IF(OR(INDIRECT("申込書!X6")="",INDIRECT("申込書!X6")="-"),"",INDIRECT("申込書!W6"))</f>
        <v/>
      </c>
      <c r="E6" s="22" t="str">
        <f ca="1">IF(OR(INDIRECT("申込書!X6")="",INDIRECT("申込書!X6")="-"),"",INDIRECT("申込書!X6"))</f>
        <v/>
      </c>
      <c r="F6" s="23"/>
      <c r="J6" s="25" t="str">
        <f ca="1">IF(INDIRECT("申込書!O6")="","",INDIRECT("申込書!O6"))</f>
        <v/>
      </c>
      <c r="K6" s="25" t="str">
        <f ca="1">IF(INDIRECT("申込書!V6")="","",INDIRECT("申込書!V6"))</f>
        <v/>
      </c>
      <c r="L6" s="25"/>
      <c r="M6" s="25"/>
      <c r="O6" s="25" t="str">
        <f ca="1">IF((INDIRECT("申込書!X6"))="","",0)</f>
        <v/>
      </c>
      <c r="P6" s="40"/>
      <c r="Q6" s="25" t="str">
        <f ca="1">IF(INDIRECT("申込書!O6")="","",INDIRECT("申込書!G4"))</f>
        <v/>
      </c>
      <c r="R6" s="25" t="str">
        <f ca="1">IF(INDIRECT("申込書!O6")="","",INDIRECT("申込書!G3"))</f>
        <v/>
      </c>
      <c r="S6" s="40"/>
      <c r="T6" s="40"/>
      <c r="U6" s="40"/>
      <c r="V6" s="23"/>
      <c r="W6" s="40"/>
      <c r="X6" s="46" t="str">
        <f ca="1">IF(INDIRECT("申込書!AE6")="","",ASC(INDIRECT("申込書!AE6")))</f>
        <v/>
      </c>
      <c r="Y6" s="46"/>
      <c r="Z6" s="46"/>
      <c r="AA6" s="25"/>
      <c r="AB6" s="23"/>
    </row>
    <row r="7" spans="1:28" s="14" customFormat="1" ht="10.5" customHeight="1" x14ac:dyDescent="0.15">
      <c r="A7" s="14" t="str">
        <f ca="1">IF(D7="","",VLOOKUP(D7,クラス・種目リスト!$A$2:$B$26,2,FALSE))</f>
        <v/>
      </c>
      <c r="B7" s="21" t="str">
        <f ca="1">IF(E7="","",VLOOKUP(E7,クラス・種目リスト!$A$47:$C$107,2,FALSE))</f>
        <v/>
      </c>
      <c r="D7" s="22" t="str">
        <f ca="1">IF(OR(INDIRECT("申込書!X7")="",INDIRECT("申込書!X7")="-"),"",INDIRECT("申込書!W7"))</f>
        <v/>
      </c>
      <c r="E7" s="22" t="str">
        <f ca="1">IF(OR(INDIRECT("申込書!X7")="",INDIRECT("申込書!X7")="-"),"",INDIRECT("申込書!X7"))</f>
        <v/>
      </c>
      <c r="F7" s="23"/>
      <c r="J7" s="25" t="str">
        <f ca="1">IF(INDIRECT("申込書!O7")="","",INDIRECT("申込書!O7"))</f>
        <v/>
      </c>
      <c r="K7" s="25" t="str">
        <f ca="1">IF(INDIRECT("申込書!V7")="","",INDIRECT("申込書!V7"))</f>
        <v/>
      </c>
      <c r="L7" s="25"/>
      <c r="M7" s="25"/>
      <c r="N7" s="41"/>
      <c r="O7" s="25" t="str">
        <f ca="1">IF((INDIRECT("申込書!X7"))="","",0)</f>
        <v/>
      </c>
      <c r="P7" s="42"/>
      <c r="Q7" s="25" t="str">
        <f ca="1">IF(INDIRECT("申込書!O7")="","",INDIRECT("申込書!G4"))</f>
        <v/>
      </c>
      <c r="R7" s="25" t="str">
        <f ca="1">IF(INDIRECT("申込書!O7")="","",INDIRECT("申込書!G3"))</f>
        <v/>
      </c>
      <c r="S7" s="42"/>
      <c r="T7" s="42"/>
      <c r="U7" s="42"/>
      <c r="V7" s="23"/>
      <c r="W7" s="42"/>
      <c r="X7" s="46" t="str">
        <f ca="1">IF(INDIRECT("申込書!AE7")="","",ASC(INDIRECT("申込書!AE7")))</f>
        <v/>
      </c>
      <c r="Y7" s="46"/>
      <c r="Z7" s="46"/>
      <c r="AA7" s="42"/>
      <c r="AB7" s="23"/>
    </row>
    <row r="8" spans="1:28" s="14" customFormat="1" ht="10.5" customHeight="1" x14ac:dyDescent="0.15">
      <c r="A8" s="14" t="str">
        <f ca="1">IF(D8="","",VLOOKUP(D8,クラス・種目リスト!$A$2:$B$26,2,FALSE))</f>
        <v/>
      </c>
      <c r="B8" s="21" t="str">
        <f ca="1">IF(E8="","",VLOOKUP(E8,クラス・種目リスト!$A$47:$C$107,2,FALSE))</f>
        <v/>
      </c>
      <c r="D8" s="22" t="str">
        <f ca="1">IF(OR(INDIRECT("申込書!X8")="",INDIRECT("申込書!X8")="-"),"",INDIRECT("申込書!W8"))</f>
        <v/>
      </c>
      <c r="E8" s="22" t="str">
        <f ca="1">IF(OR(INDIRECT("申込書!X8")="",INDIRECT("申込書!X8")="-"),"",INDIRECT("申込書!X8"))</f>
        <v/>
      </c>
      <c r="F8" s="23"/>
      <c r="J8" s="25" t="str">
        <f ca="1">IF(INDIRECT("申込書!O8")="","",INDIRECT("申込書!O8"))</f>
        <v/>
      </c>
      <c r="K8" s="25" t="str">
        <f ca="1">IF(INDIRECT("申込書!V8")="","",INDIRECT("申込書!V8"))</f>
        <v/>
      </c>
      <c r="L8" s="25"/>
      <c r="M8" s="25"/>
      <c r="N8" s="40"/>
      <c r="O8" s="25" t="str">
        <f ca="1">IF((INDIRECT("申込書!X8"))="","",0)</f>
        <v/>
      </c>
      <c r="P8" s="40"/>
      <c r="Q8" s="25" t="str">
        <f ca="1">IF(INDIRECT("申込書!O8")="","",INDIRECT("申込書!G4"))</f>
        <v/>
      </c>
      <c r="R8" s="25" t="str">
        <f ca="1">IF(INDIRECT("申込書!O8")="","",INDIRECT("申込書!G3"))</f>
        <v/>
      </c>
      <c r="S8" s="40"/>
      <c r="T8" s="40"/>
      <c r="U8" s="40"/>
      <c r="V8" s="23"/>
      <c r="W8" s="40"/>
      <c r="X8" s="46" t="str">
        <f ca="1">IF(INDIRECT("申込書!AE8")="","",ASC(INDIRECT("申込書!AE8")))</f>
        <v/>
      </c>
      <c r="Y8" s="48"/>
      <c r="Z8" s="48"/>
      <c r="AA8" s="40"/>
      <c r="AB8" s="23"/>
    </row>
    <row r="9" spans="1:28" s="14" customFormat="1" ht="10.5" customHeight="1" x14ac:dyDescent="0.15">
      <c r="A9" s="14" t="str">
        <f ca="1">IF(D9="","",VLOOKUP(D9,クラス・種目リスト!$A$2:$B$26,2,FALSE))</f>
        <v/>
      </c>
      <c r="B9" s="21" t="str">
        <f ca="1">IF(E9="","",VLOOKUP(E9,クラス・種目リスト!$A$47:$C$107,2,FALSE))</f>
        <v/>
      </c>
      <c r="D9" s="22" t="str">
        <f ca="1">IF(OR(INDIRECT("申込書!X9")="",INDIRECT("申込書!X9")="-"),"",INDIRECT("申込書!W9"))</f>
        <v/>
      </c>
      <c r="E9" s="22" t="str">
        <f ca="1">IF(OR(INDIRECT("申込書!X9")="",INDIRECT("申込書!X9")="-"),"",INDIRECT("申込書!X9"))</f>
        <v/>
      </c>
      <c r="F9" s="23"/>
      <c r="J9" s="25" t="str">
        <f ca="1">IF(INDIRECT("申込書!O9")="","",INDIRECT("申込書!O9"))</f>
        <v/>
      </c>
      <c r="K9" s="25" t="str">
        <f ca="1">IF(INDIRECT("申込書!V9")="","",INDIRECT("申込書!V9"))</f>
        <v/>
      </c>
      <c r="L9" s="25"/>
      <c r="M9" s="25"/>
      <c r="N9" s="43"/>
      <c r="O9" s="25" t="str">
        <f ca="1">IF((INDIRECT("申込書!X9"))="","",0)</f>
        <v/>
      </c>
      <c r="P9" s="43"/>
      <c r="Q9" s="25" t="str">
        <f ca="1">IF(INDIRECT("申込書!O9")="","",INDIRECT("申込書!G4"))</f>
        <v/>
      </c>
      <c r="R9" s="25" t="str">
        <f ca="1">IF(INDIRECT("申込書!O9")="","",INDIRECT("申込書!G3"))</f>
        <v/>
      </c>
      <c r="S9" s="43"/>
      <c r="T9" s="43"/>
      <c r="U9" s="43"/>
      <c r="V9" s="23"/>
      <c r="W9" s="43"/>
      <c r="X9" s="46" t="str">
        <f ca="1">IF(INDIRECT("申込書!AE9")="","",ASC(INDIRECT("申込書!AE9")))</f>
        <v/>
      </c>
      <c r="Y9" s="43"/>
      <c r="Z9" s="43"/>
      <c r="AA9" s="43"/>
      <c r="AB9" s="23"/>
    </row>
    <row r="10" spans="1:28" s="14" customFormat="1" ht="10.5" customHeight="1" x14ac:dyDescent="0.15">
      <c r="A10" s="14" t="str">
        <f ca="1">IF(D10="","",VLOOKUP(D10,クラス・種目リスト!$A$2:$B$26,2,FALSE))</f>
        <v/>
      </c>
      <c r="B10" s="21" t="str">
        <f ca="1">IF(E10="","",VLOOKUP(E10,クラス・種目リスト!$A$47:$C$107,2,FALSE))</f>
        <v/>
      </c>
      <c r="C10" s="24"/>
      <c r="D10" s="22" t="str">
        <f ca="1">IF(OR(INDIRECT("申込書!X10")="",INDIRECT("申込書!X10")="-"),"",INDIRECT("申込書!W10"))</f>
        <v/>
      </c>
      <c r="E10" s="22" t="str">
        <f ca="1">IF(OR(INDIRECT("申込書!X10")="",INDIRECT("申込書!X10")="-"),"",INDIRECT("申込書!X10"))</f>
        <v/>
      </c>
      <c r="F10" s="23"/>
      <c r="G10" s="24"/>
      <c r="H10" s="24"/>
      <c r="I10" s="44"/>
      <c r="J10" s="25" t="str">
        <f ca="1">IF(INDIRECT("申込書!O10")="","",INDIRECT("申込書!O10"))</f>
        <v/>
      </c>
      <c r="K10" s="25" t="str">
        <f ca="1">IF(INDIRECT("申込書!V10")="","",INDIRECT("申込書!V10"))</f>
        <v/>
      </c>
      <c r="L10" s="25"/>
      <c r="M10" s="25"/>
      <c r="N10" s="24"/>
      <c r="O10" s="25" t="str">
        <f ca="1">IF((INDIRECT("申込書!X10"))="","",0)</f>
        <v/>
      </c>
      <c r="P10" s="24"/>
      <c r="Q10" s="25" t="str">
        <f ca="1">IF(INDIRECT("申込書!O10")="","",INDIRECT("申込書!G4"))</f>
        <v/>
      </c>
      <c r="R10" s="25" t="str">
        <f ca="1">IF(INDIRECT("申込書!O10")="","",INDIRECT("申込書!G3"))</f>
        <v/>
      </c>
      <c r="S10" s="24"/>
      <c r="T10" s="24"/>
      <c r="U10" s="24"/>
      <c r="V10" s="23"/>
      <c r="W10" s="24"/>
      <c r="X10" s="46" t="str">
        <f ca="1">IF(INDIRECT("申込書!AE10")="","",ASC(INDIRECT("申込書!AE10")))</f>
        <v/>
      </c>
      <c r="Y10" s="24"/>
      <c r="Z10" s="24"/>
      <c r="AA10" s="24"/>
      <c r="AB10" s="23"/>
    </row>
    <row r="11" spans="1:28" s="14" customFormat="1" ht="10.5" customHeight="1" x14ac:dyDescent="0.15">
      <c r="A11" s="14" t="str">
        <f ca="1">IF(D11="","",VLOOKUP(D11,クラス・種目リスト!$A$2:$B$26,2,FALSE))</f>
        <v/>
      </c>
      <c r="B11" s="21" t="str">
        <f ca="1">IF(E11="","",VLOOKUP(E11,クラス・種目リスト!$A$47:$C$107,2,FALSE))</f>
        <v/>
      </c>
      <c r="C11" s="25"/>
      <c r="D11" s="22" t="str">
        <f ca="1">IF(OR(INDIRECT("申込書!X11")="",INDIRECT("申込書!X11")="-"),"",INDIRECT("申込書!W11"))</f>
        <v/>
      </c>
      <c r="E11" s="22" t="str">
        <f ca="1">IF(OR(INDIRECT("申込書!X11")="",INDIRECT("申込書!X11")="-"),"",INDIRECT("申込書!X11"))</f>
        <v/>
      </c>
      <c r="F11" s="23"/>
      <c r="G11" s="25"/>
      <c r="H11" s="25"/>
      <c r="I11" s="22"/>
      <c r="J11" s="25" t="str">
        <f ca="1">IF(INDIRECT("申込書!O11")="","",INDIRECT("申込書!O11"))</f>
        <v/>
      </c>
      <c r="K11" s="25" t="str">
        <f ca="1">IF(INDIRECT("申込書!V11")="","",INDIRECT("申込書!V11"))</f>
        <v/>
      </c>
      <c r="L11" s="25"/>
      <c r="M11" s="25"/>
      <c r="N11" s="22"/>
      <c r="O11" s="25" t="str">
        <f ca="1">IF((INDIRECT("申込書!X11"))="","",0)</f>
        <v/>
      </c>
      <c r="P11" s="25"/>
      <c r="Q11" s="25" t="str">
        <f ca="1">IF(INDIRECT("申込書!O11")="","",INDIRECT("申込書!G4"))</f>
        <v/>
      </c>
      <c r="R11" s="25" t="str">
        <f ca="1">IF(INDIRECT("申込書!O11")="","",INDIRECT("申込書!G3"))</f>
        <v/>
      </c>
      <c r="S11" s="25"/>
      <c r="T11" s="25"/>
      <c r="U11" s="25"/>
      <c r="V11" s="23"/>
      <c r="W11" s="22"/>
      <c r="X11" s="46" t="str">
        <f ca="1">IF(INDIRECT("申込書!AE11")="","",ASC(INDIRECT("申込書!AE11")))</f>
        <v/>
      </c>
      <c r="Y11" s="24"/>
      <c r="Z11" s="24"/>
      <c r="AA11" s="24"/>
      <c r="AB11" s="23"/>
    </row>
    <row r="12" spans="1:28" s="14" customFormat="1" ht="10.5" customHeight="1" x14ac:dyDescent="0.15">
      <c r="A12" s="14" t="str">
        <f ca="1">IF(D12="","",VLOOKUP(D12,クラス・種目リスト!$A$2:$B$26,2,FALSE))</f>
        <v/>
      </c>
      <c r="B12" s="21" t="str">
        <f ca="1">IF(E12="","",VLOOKUP(E12,クラス・種目リスト!$A$47:$C$107,2,FALSE))</f>
        <v/>
      </c>
      <c r="D12" s="22" t="str">
        <f ca="1">IF(OR(INDIRECT("申込書!X12")="",INDIRECT("申込書!X12")="-"),"",INDIRECT("申込書!W12"))</f>
        <v/>
      </c>
      <c r="E12" s="22" t="str">
        <f ca="1">IF(OR(INDIRECT("申込書!X12")="",INDIRECT("申込書!X12")="-"),"",INDIRECT("申込書!X12"))</f>
        <v/>
      </c>
      <c r="F12" s="23"/>
      <c r="J12" s="25" t="str">
        <f ca="1">IF(INDIRECT("申込書!O12")="","",INDIRECT("申込書!O12"))</f>
        <v/>
      </c>
      <c r="K12" s="25" t="str">
        <f ca="1">IF(INDIRECT("申込書!V12")="","",INDIRECT("申込書!V12"))</f>
        <v/>
      </c>
      <c r="L12" s="25"/>
      <c r="M12" s="25"/>
      <c r="O12" s="25" t="str">
        <f ca="1">IF((INDIRECT("申込書!X12"))="","",0)</f>
        <v/>
      </c>
      <c r="Q12" s="25" t="str">
        <f ca="1">IF(INDIRECT("申込書!O12")="","",INDIRECT("申込書!G4"))</f>
        <v/>
      </c>
      <c r="R12" s="25" t="str">
        <f ca="1">IF(INDIRECT("申込書!O12")="","",INDIRECT("申込書!G3"))</f>
        <v/>
      </c>
      <c r="V12" s="23"/>
      <c r="X12" s="46" t="str">
        <f ca="1">IF(INDIRECT("申込書!AE12")="","",ASC(INDIRECT("申込書!AE12")))</f>
        <v/>
      </c>
      <c r="AB12" s="23"/>
    </row>
    <row r="13" spans="1:28" s="14" customFormat="1" ht="10.5" customHeight="1" x14ac:dyDescent="0.15">
      <c r="A13" s="26" t="str">
        <f ca="1">IF(D13="","",VLOOKUP(D13,クラス・種目リスト!$A$2:$B$26,2,FALSE))</f>
        <v/>
      </c>
      <c r="B13" s="27" t="str">
        <f ca="1">IF(E13="","",VLOOKUP(E13,クラス・種目リスト!$A$47:$C$107,2,FALSE))</f>
        <v/>
      </c>
      <c r="C13" s="26"/>
      <c r="D13" s="28" t="str">
        <f ca="1">IF(OR(INDIRECT("申込書!X13")="",INDIRECT("申込書!X13")="-"),"",INDIRECT("申込書!W13"))</f>
        <v/>
      </c>
      <c r="E13" s="28" t="str">
        <f ca="1">IF(OR(INDIRECT("申込書!X13")="",INDIRECT("申込書!X13")="-"),"",INDIRECT("申込書!X13"))</f>
        <v/>
      </c>
      <c r="F13" s="29"/>
      <c r="G13" s="26"/>
      <c r="H13" s="26"/>
      <c r="I13" s="26"/>
      <c r="J13" s="45" t="str">
        <f ca="1">IF(INDIRECT("申込書!O13")="","",INDIRECT("申込書!O13"))</f>
        <v/>
      </c>
      <c r="K13" s="45" t="str">
        <f ca="1">IF(INDIRECT("申込書!V13")="","",INDIRECT("申込書!V13"))</f>
        <v/>
      </c>
      <c r="L13" s="45"/>
      <c r="M13" s="45"/>
      <c r="N13" s="26"/>
      <c r="O13" s="45" t="str">
        <f ca="1">IF((INDIRECT("申込書!X13"))="","",0)</f>
        <v/>
      </c>
      <c r="P13" s="26"/>
      <c r="Q13" s="45" t="str">
        <f ca="1">IF(INDIRECT("申込書!O13")="","",INDIRECT("申込書!G4"))</f>
        <v/>
      </c>
      <c r="R13" s="45" t="str">
        <f ca="1">IF(INDIRECT("申込書!O13")="","",INDIRECT("申込書!G3"))</f>
        <v/>
      </c>
      <c r="S13" s="26"/>
      <c r="T13" s="26"/>
      <c r="U13" s="26"/>
      <c r="V13" s="29"/>
      <c r="W13" s="26"/>
      <c r="X13" s="47" t="str">
        <f ca="1">IF(INDIRECT("申込書!AE13")="","",ASC(INDIRECT("申込書!AE13")))</f>
        <v/>
      </c>
      <c r="Y13" s="26"/>
      <c r="Z13" s="26"/>
      <c r="AA13" s="26"/>
      <c r="AB13" s="23"/>
    </row>
    <row r="14" spans="1:28" s="14" customFormat="1" ht="10.5" customHeight="1" x14ac:dyDescent="0.15">
      <c r="A14" s="30" t="str">
        <f ca="1">IF(D14="","",IF(VLOOKUP(E14,クラス・種目リスト!$A$47:$C$107,3,FALSE)=1,VLOOKUP(D14&amp;E14,クラス・種目リスト!$A$2:$B$26,2,FALSE),VLOOKUP(D14,クラス・種目リスト!$A$2:$B$26,2,FALSE)))</f>
        <v/>
      </c>
      <c r="B14" s="30" t="str">
        <f ca="1">IF(E14="","",IF(OR(A14&lt;20,A14&gt;23),VLOOKUP(E14,クラス・種目リスト!$A$47:$C$107,2,FALSE),VLOOKUP(D14&amp;E14,クラス・種目リスト!$A$47:$C$107,2,FALSE)))</f>
        <v/>
      </c>
      <c r="C14" s="30"/>
      <c r="D14" s="22" t="str">
        <f ca="1">IF(OR(INDIRECT("申込書!O19")="",INDIRECT("申込書!O19")="-"),IF(W14="","",IF(O14=1,"Ｒ男",IF(O14=2,"Ｒ女","性別check"))),INDIRECT("申込書!N19"))</f>
        <v/>
      </c>
      <c r="E14" s="22" t="str">
        <f ca="1">IF(OR(INDIRECT("申込書!O19")="",INDIRECT("申込書!O19")="-"),IF(W14="","","リレーonly"),INDIRECT("申込書!O19"))</f>
        <v/>
      </c>
      <c r="F14" s="25" t="str">
        <f ca="1">IF(OR(A14="",OR(A14&lt;20,A14&gt;23)),"",VLOOKUP(D14,クラス・種目リスト!$A$2:$B$26,2,FALSE))</f>
        <v/>
      </c>
      <c r="H14" s="30"/>
      <c r="I14" s="25" t="str">
        <f ca="1">IF(INDIRECT("申込書!B19")="","",INDIRECT("申込書!B19"))</f>
        <v>大塚</v>
      </c>
      <c r="J14" s="22" t="str">
        <f ca="1">ASC(IF(INDIRECT("申込書!D19")="","",INDIRECT("申込書!D19")&amp;"　"&amp;INDIRECT("申込書!E19")))</f>
        <v>5年女子 100m</v>
      </c>
      <c r="K14" s="22" t="str">
        <f ca="1">ASC(IF(INDIRECT("申込書!F19")="","",INDIRECT("申込書!F19")&amp;"　"&amp;INDIRECT("申込書!G19")))</f>
        <v>14.74(3位) 5･6年女子</v>
      </c>
      <c r="L14" s="22"/>
      <c r="M14" s="22"/>
      <c r="O14" s="22" t="str">
        <f ca="1">IF(INDIRECT("申込書!C19")="","",INDIRECT("申込書!C19"))</f>
        <v>せな</v>
      </c>
      <c r="P14" s="22" t="str">
        <f ca="1">IF(INDIRECT("申込書!H19")="","",INDIRECT("申込書!H19"))</f>
        <v>ｺﾝﾊﾞｲﾝﾄﾞB</v>
      </c>
      <c r="Q14" s="22" t="str">
        <f ca="1">IF(INDIRECT("申込書!I19")="","",INDIRECT("申込書!I19"))</f>
        <v>4ｍ12,33m31（１位）</v>
      </c>
      <c r="R14" s="25" t="str">
        <f ca="1">IF(INDIRECT("申込書!G3")="","",IF(INDIRECT("申込書!I19")=INDIRECT("申込書!G4"),INDIRECT("申込書!G3"),""))</f>
        <v/>
      </c>
      <c r="S14" s="24"/>
      <c r="T14" s="24" t="str">
        <f ca="1">IF(INDIRECT("申込書!J19")="","",INDIRECT("申込書!J19"))</f>
        <v/>
      </c>
      <c r="U14" s="24"/>
      <c r="V14" s="25" t="str">
        <f ca="1">IF(INDIRECT("申込書!L19")="","",INDIRECT("申込書!L19"))</f>
        <v/>
      </c>
      <c r="W14" s="25" t="str">
        <f ca="1">IF(INDIRECT("申込書!AF19")="○",IF(INDIRECT("申込書!AG19")="",申込書!#REF!,申込書!#REF!&amp;"-"&amp;INDIRECT("申込書!AG19")),"")</f>
        <v/>
      </c>
      <c r="X14" s="48" t="str">
        <f ca="1">IF(INDIRECT("申込書!V19")="","",ASC(INDIRECT("申込書!V19")))</f>
        <v/>
      </c>
      <c r="Y14" s="48"/>
      <c r="Z14" s="48"/>
      <c r="AA14" s="24">
        <v>1</v>
      </c>
      <c r="AB14" s="23"/>
    </row>
    <row r="15" spans="1:28" s="14" customFormat="1" ht="10.5" customHeight="1" x14ac:dyDescent="0.15">
      <c r="A15" s="30" t="str">
        <f ca="1">IF(D15="","",IF(VLOOKUP(E15,クラス・種目リスト!$A$47:$C$107,3,FALSE)=1,VLOOKUP(D15&amp;E15,クラス・種目リスト!$A$2:$B$26,2,FALSE),VLOOKUP(D15,クラス・種目リスト!$A$2:$B$26,2,FALSE)))</f>
        <v/>
      </c>
      <c r="B15" s="30" t="str">
        <f ca="1">IF(E15="","",IF(OR(A15&lt;20,A15&gt;23),VLOOKUP(E15,クラス・種目リスト!$A$47:$C$107,2,FALSE),VLOOKUP(D15&amp;E15,クラス・種目リスト!$A$47:$C$107,2,FALSE)))</f>
        <v/>
      </c>
      <c r="D15" s="31" t="str">
        <f ca="1">IF(OR(INDIRECT("申込書!X19")="",INDIRECT("申込書!X19")="-"),"",INDIRECT("申込書!W19"))</f>
        <v/>
      </c>
      <c r="E15" s="31" t="str">
        <f ca="1">IF(OR(INDIRECT("申込書!X19")="",INDIRECT("申込書!X19")="-"),"",INDIRECT("申込書!X19"))</f>
        <v/>
      </c>
      <c r="F15" s="25" t="str">
        <f ca="1">IF(OR(A15="",OR(A15&lt;20,A15&gt;23)),"",VLOOKUP(D15,クラス・種目リスト!$A$2:$B$26,2,FALSE))</f>
        <v/>
      </c>
      <c r="G15" s="30"/>
      <c r="I15" s="25" t="str">
        <f ca="1">IF(INDIRECT("申込書!B19")="","",INDIRECT("申込書!B19"))</f>
        <v>大塚</v>
      </c>
      <c r="J15" s="22" t="str">
        <f ca="1">ASC(IF(INDIRECT("申込書!D19")="","",INDIRECT("申込書!D19")&amp;"　"&amp;INDIRECT("申込書!E19")))</f>
        <v>5年女子 100m</v>
      </c>
      <c r="K15" s="22" t="str">
        <f ca="1">ASC(IF(INDIRECT("申込書!F19")="","",INDIRECT("申込書!F19")&amp;"　"&amp;INDIRECT("申込書!G19")))</f>
        <v>14.74(3位) 5･6年女子</v>
      </c>
      <c r="L15" s="22"/>
      <c r="M15" s="22"/>
      <c r="O15" s="22" t="str">
        <f ca="1">IF(INDIRECT("申込書!C19")="","",INDIRECT("申込書!C19"))</f>
        <v>せな</v>
      </c>
      <c r="P15" s="22" t="str">
        <f ca="1">IF(INDIRECT("申込書!H19")="","",INDIRECT("申込書!H19"))</f>
        <v>ｺﾝﾊﾞｲﾝﾄﾞB</v>
      </c>
      <c r="Q15" s="22" t="str">
        <f ca="1">IF(INDIRECT("申込書!I19")="","",INDIRECT("申込書!I19"))</f>
        <v>4ｍ12,33m31（１位）</v>
      </c>
      <c r="R15" s="25" t="str">
        <f ca="1">IF(INDIRECT("申込書!G3")="","",IF(INDIRECT("申込書!I19")=INDIRECT("申込書!G4"),INDIRECT("申込書!G3"),""))</f>
        <v/>
      </c>
      <c r="S15" s="24"/>
      <c r="T15" s="24" t="str">
        <f ca="1">IF(INDIRECT("申込書!J19")="","",INDIRECT("申込書!J19"))</f>
        <v/>
      </c>
      <c r="U15" s="24"/>
      <c r="V15" s="25" t="str">
        <f ca="1">IF(INDIRECT("申込書!L19")="","",INDIRECT("申込書!L19"))</f>
        <v/>
      </c>
      <c r="W15" s="25" t="str">
        <f ca="1">IF(INDIRECT("申込書!AF19")="○",IF(INDIRECT("申込書!AG19")="",申込書!#REF!,申込書!#REF!&amp;"-"&amp;INDIRECT("申込書!AG19")),"")</f>
        <v/>
      </c>
      <c r="X15" s="14" t="str">
        <f ca="1">IF(INDIRECT("申込書!AE19")="","",ASC(INDIRECT("申込書!AE19")))</f>
        <v/>
      </c>
      <c r="AA15" s="14">
        <v>2</v>
      </c>
      <c r="AB15" s="23"/>
    </row>
    <row r="16" spans="1:28" s="14" customFormat="1" ht="10.5" customHeight="1" x14ac:dyDescent="0.15">
      <c r="A16" s="30" t="str">
        <f ca="1">IF(D16="","",IF(VLOOKUP(E16,クラス・種目リスト!$A$47:$C$107,3,FALSE)=1,VLOOKUP(D16&amp;E16,クラス・種目リスト!$A$2:$B$26,2,FALSE),VLOOKUP(D16,クラス・種目リスト!$A$2:$B$26,2,FALSE)))</f>
        <v/>
      </c>
      <c r="B16" s="30" t="str">
        <f ca="1">IF(E16="","",IF(OR(A16&lt;20,A16&gt;23),VLOOKUP(E16,クラス・種目リスト!$A$47:$C$107,2,FALSE),VLOOKUP(D16&amp;E16,クラス・種目リスト!$A$47:$C$107,2,FALSE)))</f>
        <v/>
      </c>
      <c r="C16" s="30"/>
      <c r="D16" s="22" t="str">
        <f ca="1">IF(OR(INDIRECT("申込書!O20")="",INDIRECT("申込書!O20")="-"),IF(W16="","",IF(O16=1,"Ｒ男",IF(O16=2,"Ｒ女","性別check"))),INDIRECT("申込書!N20"))</f>
        <v/>
      </c>
      <c r="E16" s="22" t="str">
        <f ca="1">IF(OR(INDIRECT("申込書!O20")="",INDIRECT("申込書!O20")="-"),IF(W16="","","リレーonly"),INDIRECT("申込書!O20"))</f>
        <v/>
      </c>
      <c r="F16" s="25" t="str">
        <f ca="1">IF(OR(A16="",OR(A16&lt;20,A16&gt;23)),"",VLOOKUP(D16,クラス・種目リスト!$A$2:$B$26,2,FALSE))</f>
        <v/>
      </c>
      <c r="H16" s="30"/>
      <c r="I16" s="25" t="str">
        <f ca="1">IF(INDIRECT("申込書!B20")="","",INDIRECT("申込書!B20"))</f>
        <v>長田</v>
      </c>
      <c r="J16" s="22" t="str">
        <f ca="1">ASC(IF(INDIRECT("申込書!D20")="","",INDIRECT("申込書!D20")&amp;"　"&amp;INDIRECT("申込書!E20")))</f>
        <v>5年女子 100m</v>
      </c>
      <c r="K16" s="22" t="str">
        <f ca="1">ASC(IF(INDIRECT("申込書!F20")="","",INDIRECT("申込書!F20")&amp;"　"&amp;INDIRECT("申込書!G20")))</f>
        <v>DNS 5･6年女子</v>
      </c>
      <c r="L16" s="22"/>
      <c r="M16" s="22"/>
      <c r="O16" s="22" t="str">
        <f ca="1">IF(INDIRECT("申込書!C20")="","",INDIRECT("申込書!C20"))</f>
        <v>愛夢</v>
      </c>
      <c r="P16" s="22" t="str">
        <f ca="1">IF(INDIRECT("申込書!H20")="","",INDIRECT("申込書!H20"))</f>
        <v>800m</v>
      </c>
      <c r="Q16" s="22" t="str">
        <f ca="1">IF(INDIRECT("申込書!I20")="","",INDIRECT("申込書!I20"))</f>
        <v>DNS</v>
      </c>
      <c r="R16" s="25" t="str">
        <f ca="1">IF(INDIRECT("申込書!G3")="","",IF(INDIRECT("申込書!I20")=INDIRECT("申込書!G4"),INDIRECT("申込書!G3"),""))</f>
        <v/>
      </c>
      <c r="S16" s="24"/>
      <c r="T16" s="24" t="str">
        <f ca="1">IF(INDIRECT("申込書!J20")="","",INDIRECT("申込書!J20"))</f>
        <v/>
      </c>
      <c r="U16" s="24"/>
      <c r="V16" s="24" t="str">
        <f ca="1">IF(INDIRECT("申込書!L20")="","",INDIRECT("申込書!L20"))</f>
        <v/>
      </c>
      <c r="W16" s="25" t="str">
        <f ca="1">IF(INDIRECT("申込書!AF20")="○",IF(INDIRECT("申込書!AG20")="",申込書!#REF!,申込書!#REF!&amp;"-"&amp;INDIRECT("申込書!AG20")),"")</f>
        <v/>
      </c>
      <c r="X16" s="48" t="str">
        <f ca="1">IF(INDIRECT("申込書!V20")="","",ASC(INDIRECT("申込書!V20")))</f>
        <v/>
      </c>
      <c r="Y16" s="48"/>
      <c r="Z16" s="48"/>
      <c r="AA16" s="24">
        <v>1</v>
      </c>
      <c r="AB16" s="23"/>
    </row>
    <row r="17" spans="1:28" s="14" customFormat="1" ht="10.5" customHeight="1" x14ac:dyDescent="0.15">
      <c r="A17" s="30" t="str">
        <f ca="1">IF(D17="","",IF(VLOOKUP(E17,クラス・種目リスト!$A$47:$C$107,3,FALSE)=1,VLOOKUP(D17&amp;E17,クラス・種目リスト!$A$2:$B$26,2,FALSE),VLOOKUP(D17,クラス・種目リスト!$A$2:$B$26,2,FALSE)))</f>
        <v/>
      </c>
      <c r="B17" s="30" t="str">
        <f ca="1">IF(E17="","",IF(OR(A17&lt;20,A17&gt;23),VLOOKUP(E17,クラス・種目リスト!$A$47:$C$107,2,FALSE),VLOOKUP(D17&amp;E17,クラス・種目リスト!$A$47:$C$107,2,FALSE)))</f>
        <v/>
      </c>
      <c r="D17" s="31" t="str">
        <f ca="1">IF(OR(INDIRECT("申込書!X20")="",INDIRECT("申込書!X20")="-"),"",INDIRECT("申込書!W20"))</f>
        <v/>
      </c>
      <c r="E17" s="31" t="str">
        <f ca="1">IF(OR(INDIRECT("申込書!X20")="",INDIRECT("申込書!X20")="-"),"",INDIRECT("申込書!X20"))</f>
        <v/>
      </c>
      <c r="F17" s="25" t="str">
        <f ca="1">IF(OR(A17="",OR(A17&lt;20,A17&gt;23)),"",VLOOKUP(D17,クラス・種目リスト!$A$2:$B$26,2,FALSE))</f>
        <v/>
      </c>
      <c r="G17" s="30"/>
      <c r="I17" s="25" t="str">
        <f ca="1">IF(INDIRECT("申込書!B20")="","",INDIRECT("申込書!B20"))</f>
        <v>長田</v>
      </c>
      <c r="J17" s="22" t="str">
        <f ca="1">ASC(IF(INDIRECT("申込書!D20")="","",INDIRECT("申込書!D20")&amp;"　"&amp;INDIRECT("申込書!E20")))</f>
        <v>5年女子 100m</v>
      </c>
      <c r="K17" s="22" t="str">
        <f ca="1">ASC(IF(INDIRECT("申込書!F20")="","",INDIRECT("申込書!F20")&amp;"　"&amp;INDIRECT("申込書!G20")))</f>
        <v>DNS 5･6年女子</v>
      </c>
      <c r="L17" s="22"/>
      <c r="M17" s="22"/>
      <c r="O17" s="22" t="str">
        <f ca="1">IF(INDIRECT("申込書!C20")="","",INDIRECT("申込書!C20"))</f>
        <v>愛夢</v>
      </c>
      <c r="P17" s="22" t="str">
        <f ca="1">IF(INDIRECT("申込書!H20")="","",INDIRECT("申込書!H20"))</f>
        <v>800m</v>
      </c>
      <c r="Q17" s="22" t="str">
        <f ca="1">IF(INDIRECT("申込書!I20")="","",INDIRECT("申込書!I20"))</f>
        <v>DNS</v>
      </c>
      <c r="R17" s="25" t="str">
        <f ca="1">IF(INDIRECT("申込書!G3")="","",IF(INDIRECT("申込書!I20")=INDIRECT("申込書!G4"),INDIRECT("申込書!G3"),""))</f>
        <v/>
      </c>
      <c r="S17" s="24"/>
      <c r="T17" s="24" t="str">
        <f ca="1">IF(INDIRECT("申込書!J20")="","",INDIRECT("申込書!J20"))</f>
        <v/>
      </c>
      <c r="U17" s="24"/>
      <c r="V17" s="24" t="str">
        <f ca="1">IF(INDIRECT("申込書!L20")="","",INDIRECT("申込書!L20"))</f>
        <v/>
      </c>
      <c r="W17" s="25" t="str">
        <f ca="1">IF(INDIRECT("申込書!AF20")="○",IF(INDIRECT("申込書!AG20")="",申込書!#REF!,申込書!#REF!&amp;"-"&amp;INDIRECT("申込書!AG20")),"")</f>
        <v/>
      </c>
      <c r="X17" s="14" t="str">
        <f ca="1">IF(INDIRECT("申込書!AE20")="","",ASC(INDIRECT("申込書!AE20")))</f>
        <v/>
      </c>
      <c r="AA17" s="14">
        <v>2</v>
      </c>
      <c r="AB17" s="23"/>
    </row>
    <row r="18" spans="1:28" s="14" customFormat="1" ht="10.5" customHeight="1" x14ac:dyDescent="0.15">
      <c r="A18" s="30" t="str">
        <f ca="1">IF(D18="","",IF(VLOOKUP(E18,クラス・種目リスト!$A$47:$C$107,3,FALSE)=1,VLOOKUP(D18&amp;E18,クラス・種目リスト!$A$2:$B$26,2,FALSE),VLOOKUP(D18,クラス・種目リスト!$A$2:$B$26,2,FALSE)))</f>
        <v/>
      </c>
      <c r="B18" s="30" t="str">
        <f ca="1">IF(E18="","",IF(OR(A18&lt;20,A18&gt;23),VLOOKUP(E18,クラス・種目リスト!$A$47:$C$107,2,FALSE),VLOOKUP(D18&amp;E18,クラス・種目リスト!$A$47:$C$107,2,FALSE)))</f>
        <v/>
      </c>
      <c r="C18" s="30"/>
      <c r="D18" s="22" t="str">
        <f ca="1">IF(OR(INDIRECT("申込書!O21")="",INDIRECT("申込書!O21")="-"),IF(W18="","",IF(O18=1,"Ｒ男",IF(O18=2,"Ｒ女","性別check"))),INDIRECT("申込書!N21"))</f>
        <v/>
      </c>
      <c r="E18" s="22" t="str">
        <f ca="1">IF(OR(INDIRECT("申込書!O21")="",INDIRECT("申込書!O21")="-"),IF(W18="","","リレーonly"),INDIRECT("申込書!O21"))</f>
        <v/>
      </c>
      <c r="F18" s="25" t="str">
        <f ca="1">IF(OR(A18="",OR(A18&lt;20,A18&gt;23)),"",VLOOKUP(D18,クラス・種目リスト!$A$2:$B$26,2,FALSE))</f>
        <v/>
      </c>
      <c r="H18" s="30"/>
      <c r="I18" s="25" t="str">
        <f ca="1">IF(INDIRECT("申込書!B21")="","",INDIRECT("申込書!B21"))</f>
        <v>菜花</v>
      </c>
      <c r="J18" s="22" t="str">
        <f ca="1">ASC(IF(INDIRECT("申込書!D21")="","",INDIRECT("申込書!D21")&amp;"　"&amp;INDIRECT("申込書!E21")))</f>
        <v>5･6年女子 800m</v>
      </c>
      <c r="K18" s="22" t="str">
        <f ca="1">ASC(IF(INDIRECT("申込書!F21")="","",INDIRECT("申込書!F21")&amp;"　"&amp;INDIRECT("申込書!G21")))</f>
        <v xml:space="preserve">2.54.41(9位) </v>
      </c>
      <c r="L18" s="22"/>
      <c r="M18" s="22"/>
      <c r="O18" s="22" t="str">
        <f ca="1">IF(INDIRECT("申込書!C21")="","",INDIRECT("申込書!C21"))</f>
        <v>凜</v>
      </c>
      <c r="P18" s="22" t="str">
        <f ca="1">IF(INDIRECT("申込書!H21")="","",INDIRECT("申込書!H21"))</f>
        <v/>
      </c>
      <c r="Q18" s="22" t="str">
        <f ca="1">IF(INDIRECT("申込書!I21")="","",INDIRECT("申込書!I21"))</f>
        <v/>
      </c>
      <c r="R18" s="25" t="str">
        <f ca="1">IF(INDIRECT("申込書!G3")="","",IF(INDIRECT("申込書!I21")=INDIRECT("申込書!G4"),INDIRECT("申込書!G3"),""))</f>
        <v/>
      </c>
      <c r="S18" s="24"/>
      <c r="T18" s="24" t="str">
        <f ca="1">IF(INDIRECT("申込書!J21")="","",INDIRECT("申込書!J21"))</f>
        <v/>
      </c>
      <c r="U18" s="24"/>
      <c r="V18" s="24" t="str">
        <f ca="1">IF(INDIRECT("申込書!L21")="","",INDIRECT("申込書!L21"))</f>
        <v/>
      </c>
      <c r="W18" s="25" t="str">
        <f ca="1">IF(INDIRECT("申込書!AF21")="○",IF(INDIRECT("申込書!AG21")="",申込書!#REF!,申込書!#REF!&amp;"-"&amp;INDIRECT("申込書!AG21")),"")</f>
        <v/>
      </c>
      <c r="X18" s="48" t="str">
        <f ca="1">IF(INDIRECT("申込書!V21")="","",ASC(INDIRECT("申込書!V21")))</f>
        <v/>
      </c>
      <c r="Y18" s="48"/>
      <c r="Z18" s="48"/>
      <c r="AA18" s="24">
        <v>1</v>
      </c>
      <c r="AB18" s="23"/>
    </row>
    <row r="19" spans="1:28" s="14" customFormat="1" ht="10.5" customHeight="1" x14ac:dyDescent="0.15">
      <c r="A19" s="30" t="str">
        <f ca="1">IF(D19="","",IF(VLOOKUP(E19,クラス・種目リスト!$A$47:$C$107,3,FALSE)=1,VLOOKUP(D19&amp;E19,クラス・種目リスト!$A$2:$B$26,2,FALSE),VLOOKUP(D19,クラス・種目リスト!$A$2:$B$26,2,FALSE)))</f>
        <v/>
      </c>
      <c r="B19" s="30" t="str">
        <f ca="1">IF(E19="","",IF(OR(A19&lt;20,A19&gt;23),VLOOKUP(E19,クラス・種目リスト!$A$47:$C$107,2,FALSE),VLOOKUP(D19&amp;E19,クラス・種目リスト!$A$47:$C$107,2,FALSE)))</f>
        <v/>
      </c>
      <c r="D19" s="31" t="str">
        <f ca="1">IF(OR(INDIRECT("申込書!X21")="",INDIRECT("申込書!X21")="-"),"",INDIRECT("申込書!W21"))</f>
        <v/>
      </c>
      <c r="E19" s="31" t="str">
        <f ca="1">IF(OR(INDIRECT("申込書!X21")="",INDIRECT("申込書!X21")="-"),"",INDIRECT("申込書!X21"))</f>
        <v/>
      </c>
      <c r="F19" s="25" t="str">
        <f ca="1">IF(OR(A19="",OR(A19&lt;20,A19&gt;23)),"",VLOOKUP(D19,クラス・種目リスト!$A$2:$B$26,2,FALSE))</f>
        <v/>
      </c>
      <c r="G19" s="30"/>
      <c r="I19" s="25" t="str">
        <f ca="1">IF(INDIRECT("申込書!B21")="","",INDIRECT("申込書!B21"))</f>
        <v>菜花</v>
      </c>
      <c r="J19" s="22" t="str">
        <f ca="1">ASC(IF(INDIRECT("申込書!D21")="","",INDIRECT("申込書!D21")&amp;"　"&amp;INDIRECT("申込書!E21")))</f>
        <v>5･6年女子 800m</v>
      </c>
      <c r="K19" s="22" t="str">
        <f ca="1">ASC(IF(INDIRECT("申込書!F21")="","",INDIRECT("申込書!F21")&amp;"　"&amp;INDIRECT("申込書!G21")))</f>
        <v xml:space="preserve">2.54.41(9位) </v>
      </c>
      <c r="L19" s="22"/>
      <c r="M19" s="22"/>
      <c r="O19" s="22" t="str">
        <f ca="1">IF(INDIRECT("申込書!C21")="","",INDIRECT("申込書!C21"))</f>
        <v>凜</v>
      </c>
      <c r="P19" s="22" t="str">
        <f ca="1">IF(INDIRECT("申込書!H21")="","",INDIRECT("申込書!H21"))</f>
        <v/>
      </c>
      <c r="Q19" s="22" t="str">
        <f ca="1">IF(INDIRECT("申込書!I21")="","",INDIRECT("申込書!I21"))</f>
        <v/>
      </c>
      <c r="R19" s="25" t="str">
        <f ca="1">IF(INDIRECT("申込書!G3")="","",IF(INDIRECT("申込書!I21")=INDIRECT("申込書!G4"),INDIRECT("申込書!G3"),""))</f>
        <v/>
      </c>
      <c r="S19" s="24"/>
      <c r="T19" s="24" t="str">
        <f ca="1">IF(INDIRECT("申込書!J21")="","",INDIRECT("申込書!J21"))</f>
        <v/>
      </c>
      <c r="U19" s="24"/>
      <c r="V19" s="24" t="str">
        <f ca="1">IF(INDIRECT("申込書!L21")="","",INDIRECT("申込書!L21"))</f>
        <v/>
      </c>
      <c r="W19" s="25" t="str">
        <f ca="1">IF(INDIRECT("申込書!AF21")="○",IF(INDIRECT("申込書!AG21")="",申込書!#REF!,申込書!#REF!&amp;"-"&amp;INDIRECT("申込書!AG21")),"")</f>
        <v/>
      </c>
      <c r="X19" s="14" t="str">
        <f ca="1">IF(INDIRECT("申込書!AE21")="","",ASC(INDIRECT("申込書!AE21")))</f>
        <v/>
      </c>
      <c r="AA19" s="14">
        <v>2</v>
      </c>
      <c r="AB19" s="23"/>
    </row>
    <row r="20" spans="1:28" s="14" customFormat="1" ht="10.5" customHeight="1" x14ac:dyDescent="0.15">
      <c r="A20" s="30" t="str">
        <f ca="1">IF(D20="","",IF(VLOOKUP(E20,クラス・種目リスト!$A$47:$C$107,3,FALSE)=1,VLOOKUP(D20&amp;E20,クラス・種目リスト!$A$2:$B$26,2,FALSE),VLOOKUP(D20,クラス・種目リスト!$A$2:$B$26,2,FALSE)))</f>
        <v/>
      </c>
      <c r="B20" s="30" t="str">
        <f ca="1">IF(E20="","",IF(OR(A20&lt;20,A20&gt;23),VLOOKUP(E20,クラス・種目リスト!$A$47:$C$107,2,FALSE),VLOOKUP(D20&amp;E20,クラス・種目リスト!$A$47:$C$107,2,FALSE)))</f>
        <v/>
      </c>
      <c r="C20" s="30"/>
      <c r="D20" s="22" t="str">
        <f ca="1">IF(OR(INDIRECT("申込書!O22")="",INDIRECT("申込書!O22")="-"),IF(W20="","",IF(O20=1,"Ｒ男",IF(O20=2,"Ｒ女","性別check"))),INDIRECT("申込書!N22"))</f>
        <v/>
      </c>
      <c r="E20" s="22" t="str">
        <f ca="1">IF(OR(INDIRECT("申込書!O22")="",INDIRECT("申込書!O22")="-"),IF(W20="","","リレーonly"),INDIRECT("申込書!O22"))</f>
        <v/>
      </c>
      <c r="F20" s="25" t="str">
        <f ca="1">IF(OR(A20="",OR(A20&lt;20,A20&gt;23)),"",VLOOKUP(D20,クラス・種目リスト!$A$2:$B$26,2,FALSE))</f>
        <v/>
      </c>
      <c r="H20" s="30"/>
      <c r="I20" s="25" t="str">
        <f ca="1">IF(INDIRECT("申込書!B22")="","",INDIRECT("申込書!B22"))</f>
        <v>眞壁</v>
      </c>
      <c r="J20" s="22" t="str">
        <f ca="1">ASC(IF(INDIRECT("申込書!D22")="","",INDIRECT("申込書!D22")&amp;"　"&amp;INDIRECT("申込書!E22")))</f>
        <v>5年女子 100m</v>
      </c>
      <c r="K20" s="22" t="str">
        <f ca="1">ASC(IF(INDIRECT("申込書!F22")="","",INDIRECT("申込書!F22")&amp;"　"&amp;INDIRECT("申込書!G22")))</f>
        <v>14.72(2位) 5･6年女子</v>
      </c>
      <c r="L20" s="22"/>
      <c r="M20" s="22"/>
      <c r="O20" s="22" t="str">
        <f ca="1">IF(INDIRECT("申込書!C22")="","",INDIRECT("申込書!C22"))</f>
        <v>莉子</v>
      </c>
      <c r="P20" s="22" t="str">
        <f ca="1">IF(INDIRECT("申込書!H22")="","",INDIRECT("申込書!H22"))</f>
        <v>走幅跳</v>
      </c>
      <c r="Q20" s="22" t="str">
        <f ca="1">IF(INDIRECT("申込書!I22")="","",INDIRECT("申込書!I22"))</f>
        <v>3m42（８位）</v>
      </c>
      <c r="R20" s="25" t="str">
        <f ca="1">IF(INDIRECT("申込書!G3")="","",IF(INDIRECT("申込書!I22")=INDIRECT("申込書!G4"),INDIRECT("申込書!G3"),""))</f>
        <v/>
      </c>
      <c r="S20" s="24"/>
      <c r="T20" s="24" t="str">
        <f ca="1">IF(INDIRECT("申込書!J22")="","",INDIRECT("申込書!J22"))</f>
        <v/>
      </c>
      <c r="U20" s="24"/>
      <c r="V20" s="24" t="str">
        <f ca="1">IF(INDIRECT("申込書!L22")="","",INDIRECT("申込書!L22"))</f>
        <v/>
      </c>
      <c r="W20" s="25" t="str">
        <f ca="1">IF(INDIRECT("申込書!AF22")="○",IF(INDIRECT("申込書!AG22")="",申込書!#REF!,申込書!#REF!&amp;"-"&amp;INDIRECT("申込書!AG22")),"")</f>
        <v/>
      </c>
      <c r="X20" s="48" t="str">
        <f ca="1">IF(INDIRECT("申込書!V22")="","",ASC(INDIRECT("申込書!V22")))</f>
        <v/>
      </c>
      <c r="Y20" s="48"/>
      <c r="Z20" s="48"/>
      <c r="AA20" s="24">
        <v>1</v>
      </c>
      <c r="AB20" s="23"/>
    </row>
    <row r="21" spans="1:28" s="14" customFormat="1" ht="10.5" customHeight="1" x14ac:dyDescent="0.15">
      <c r="A21" s="30" t="str">
        <f ca="1">IF(D21="","",IF(VLOOKUP(E21,クラス・種目リスト!$A$47:$C$107,3,FALSE)=1,VLOOKUP(D21&amp;E21,クラス・種目リスト!$A$2:$B$26,2,FALSE),VLOOKUP(D21,クラス・種目リスト!$A$2:$B$26,2,FALSE)))</f>
        <v/>
      </c>
      <c r="B21" s="30" t="str">
        <f ca="1">IF(E21="","",IF(OR(A21&lt;20,A21&gt;23),VLOOKUP(E21,クラス・種目リスト!$A$47:$C$107,2,FALSE),VLOOKUP(D21&amp;E21,クラス・種目リスト!$A$47:$C$107,2,FALSE)))</f>
        <v/>
      </c>
      <c r="D21" s="31" t="str">
        <f ca="1">IF(OR(INDIRECT("申込書!X22")="",INDIRECT("申込書!X22")="-"),"",INDIRECT("申込書!W22"))</f>
        <v/>
      </c>
      <c r="E21" s="31" t="str">
        <f ca="1">IF(OR(INDIRECT("申込書!X22")="",INDIRECT("申込書!X22")="-"),"",INDIRECT("申込書!X22"))</f>
        <v/>
      </c>
      <c r="F21" s="25" t="str">
        <f ca="1">IF(OR(A21="",OR(A21&lt;20,A21&gt;23)),"",VLOOKUP(D21,クラス・種目リスト!$A$2:$B$26,2,FALSE))</f>
        <v/>
      </c>
      <c r="G21" s="30"/>
      <c r="I21" s="25" t="str">
        <f ca="1">IF(INDIRECT("申込書!B22")="","",INDIRECT("申込書!B22"))</f>
        <v>眞壁</v>
      </c>
      <c r="J21" s="22" t="str">
        <f ca="1">ASC(IF(INDIRECT("申込書!D22")="","",INDIRECT("申込書!D22")&amp;"　"&amp;INDIRECT("申込書!E22")))</f>
        <v>5年女子 100m</v>
      </c>
      <c r="K21" s="22" t="str">
        <f ca="1">ASC(IF(INDIRECT("申込書!F22")="","",INDIRECT("申込書!F22")&amp;"　"&amp;INDIRECT("申込書!G22")))</f>
        <v>14.72(2位) 5･6年女子</v>
      </c>
      <c r="L21" s="22"/>
      <c r="M21" s="22"/>
      <c r="O21" s="22" t="str">
        <f ca="1">IF(INDIRECT("申込書!C22")="","",INDIRECT("申込書!C22"))</f>
        <v>莉子</v>
      </c>
      <c r="P21" s="22" t="str">
        <f ca="1">IF(INDIRECT("申込書!H22")="","",INDIRECT("申込書!H22"))</f>
        <v>走幅跳</v>
      </c>
      <c r="Q21" s="22" t="str">
        <f ca="1">IF(INDIRECT("申込書!I22")="","",INDIRECT("申込書!I22"))</f>
        <v>3m42（８位）</v>
      </c>
      <c r="R21" s="25" t="str">
        <f ca="1">IF(INDIRECT("申込書!G3")="","",IF(INDIRECT("申込書!I22")=INDIRECT("申込書!G4"),INDIRECT("申込書!G3"),""))</f>
        <v/>
      </c>
      <c r="S21" s="24"/>
      <c r="T21" s="24" t="str">
        <f ca="1">IF(INDIRECT("申込書!J22")="","",INDIRECT("申込書!J22"))</f>
        <v/>
      </c>
      <c r="U21" s="24"/>
      <c r="V21" s="24" t="str">
        <f ca="1">IF(INDIRECT("申込書!L22")="","",INDIRECT("申込書!L22"))</f>
        <v/>
      </c>
      <c r="W21" s="25" t="str">
        <f ca="1">IF(INDIRECT("申込書!AF22")="○",IF(INDIRECT("申込書!AG22")="",申込書!#REF!,申込書!#REF!&amp;"-"&amp;INDIRECT("申込書!AG22")),"")</f>
        <v/>
      </c>
      <c r="X21" s="14" t="str">
        <f ca="1">IF(INDIRECT("申込書!AE22")="","",ASC(INDIRECT("申込書!AE22")))</f>
        <v/>
      </c>
      <c r="AA21" s="14">
        <v>2</v>
      </c>
      <c r="AB21" s="23"/>
    </row>
    <row r="22" spans="1:28" s="14" customFormat="1" ht="10.5" customHeight="1" x14ac:dyDescent="0.15">
      <c r="A22" s="30" t="str">
        <f ca="1">IF(D22="","",IF(VLOOKUP(E22,クラス・種目リスト!$A$47:$C$107,3,FALSE)=1,VLOOKUP(D22&amp;E22,クラス・種目リスト!$A$2:$B$26,2,FALSE),VLOOKUP(D22,クラス・種目リスト!$A$2:$B$26,2,FALSE)))</f>
        <v/>
      </c>
      <c r="B22" s="30" t="str">
        <f ca="1">IF(E22="","",IF(OR(A22&lt;20,A22&gt;23),VLOOKUP(E22,クラス・種目リスト!$A$47:$C$107,2,FALSE),VLOOKUP(D22&amp;E22,クラス・種目リスト!$A$47:$C$107,2,FALSE)))</f>
        <v/>
      </c>
      <c r="C22" s="30"/>
      <c r="D22" s="22" t="str">
        <f ca="1">IF(OR(INDIRECT("申込書!O23")="",INDIRECT("申込書!O23")="-"),IF(W22="","",IF(O22=1,"Ｒ男",IF(O22=2,"Ｒ女","性別check"))),INDIRECT("申込書!N23"))</f>
        <v/>
      </c>
      <c r="E22" s="22" t="str">
        <f ca="1">IF(OR(INDIRECT("申込書!O23")="",INDIRECT("申込書!O23")="-"),IF(W22="","","リレーonly"),INDIRECT("申込書!O23"))</f>
        <v/>
      </c>
      <c r="F22" s="25" t="str">
        <f ca="1">IF(OR(A22="",OR(A22&lt;20,A22&gt;23)),"",VLOOKUP(D22,クラス・種目リスト!$A$2:$B$26,2,FALSE))</f>
        <v/>
      </c>
      <c r="H22" s="30"/>
      <c r="I22" s="25" t="str">
        <f ca="1">IF(INDIRECT("申込書!B23")="","",INDIRECT("申込書!B23"))</f>
        <v>太田</v>
      </c>
      <c r="J22" s="22" t="str">
        <f ca="1">ASC(IF(INDIRECT("申込書!D23")="","",INDIRECT("申込書!D23")&amp;"　"&amp;INDIRECT("申込書!E23")))</f>
        <v>3年女子 100m</v>
      </c>
      <c r="K22" s="22" t="str">
        <f ca="1">ASC(IF(INDIRECT("申込書!F23")="","",INDIRECT("申込書!F23")&amp;"　"&amp;INDIRECT("申込書!G23")))</f>
        <v>18.69 3･4年女子</v>
      </c>
      <c r="L22" s="22"/>
      <c r="M22" s="22"/>
      <c r="O22" s="22" t="str">
        <f ca="1">IF(INDIRECT("申込書!C23")="","",INDIRECT("申込書!C23"))</f>
        <v>橙花</v>
      </c>
      <c r="P22" s="22" t="str">
        <f ca="1">IF(INDIRECT("申込書!H23")="","",INDIRECT("申込書!H23"))</f>
        <v>800m</v>
      </c>
      <c r="Q22" s="22" t="str">
        <f ca="1">IF(INDIRECT("申込書!I23")="","",INDIRECT("申込書!I23"))</f>
        <v>3.39.93</v>
      </c>
      <c r="R22" s="25" t="str">
        <f ca="1">IF(INDIRECT("申込書!G3")="","",IF(INDIRECT("申込書!I23")=INDIRECT("申込書!G4"),INDIRECT("申込書!G3"),""))</f>
        <v/>
      </c>
      <c r="S22" s="24"/>
      <c r="T22" s="24" t="str">
        <f ca="1">IF(INDIRECT("申込書!J23")="","",INDIRECT("申込書!J23"))</f>
        <v/>
      </c>
      <c r="U22" s="24"/>
      <c r="V22" s="24" t="str">
        <f ca="1">IF(INDIRECT("申込書!L23")="","",INDIRECT("申込書!L23"))</f>
        <v/>
      </c>
      <c r="W22" s="25" t="str">
        <f ca="1">IF(INDIRECT("申込書!AF23")="○",IF(INDIRECT("申込書!AG23")="",申込書!#REF!,申込書!#REF!&amp;"-"&amp;INDIRECT("申込書!AG23")),"")</f>
        <v/>
      </c>
      <c r="X22" s="48" t="str">
        <f ca="1">IF(INDIRECT("申込書!V23")="","",ASC(INDIRECT("申込書!V23")))</f>
        <v/>
      </c>
      <c r="Y22" s="48"/>
      <c r="Z22" s="48"/>
      <c r="AA22" s="24">
        <v>1</v>
      </c>
      <c r="AB22" s="23"/>
    </row>
    <row r="23" spans="1:28" s="14" customFormat="1" ht="10.5" customHeight="1" x14ac:dyDescent="0.15">
      <c r="A23" s="30" t="str">
        <f ca="1">IF(D23="","",IF(VLOOKUP(E23,クラス・種目リスト!$A$47:$C$107,3,FALSE)=1,VLOOKUP(D23&amp;E23,クラス・種目リスト!$A$2:$B$26,2,FALSE),VLOOKUP(D23,クラス・種目リスト!$A$2:$B$26,2,FALSE)))</f>
        <v/>
      </c>
      <c r="B23" s="30" t="str">
        <f ca="1">IF(E23="","",IF(OR(A23&lt;20,A23&gt;23),VLOOKUP(E23,クラス・種目リスト!$A$47:$C$107,2,FALSE),VLOOKUP(D23&amp;E23,クラス・種目リスト!$A$47:$C$107,2,FALSE)))</f>
        <v/>
      </c>
      <c r="D23" s="31" t="str">
        <f ca="1">IF(OR(INDIRECT("申込書!X23")="",INDIRECT("申込書!X23")="-"),"",INDIRECT("申込書!W23"))</f>
        <v/>
      </c>
      <c r="E23" s="31" t="str">
        <f ca="1">IF(OR(INDIRECT("申込書!X23")="",INDIRECT("申込書!X23")="-"),"",INDIRECT("申込書!X23"))</f>
        <v/>
      </c>
      <c r="F23" s="25" t="str">
        <f ca="1">IF(OR(A23="",OR(A23&lt;20,A23&gt;23)),"",VLOOKUP(D23,クラス・種目リスト!$A$2:$B$26,2,FALSE))</f>
        <v/>
      </c>
      <c r="G23" s="30"/>
      <c r="I23" s="25" t="str">
        <f ca="1">IF(INDIRECT("申込書!B23")="","",INDIRECT("申込書!B23"))</f>
        <v>太田</v>
      </c>
      <c r="J23" s="22" t="str">
        <f ca="1">ASC(IF(INDIRECT("申込書!D23")="","",INDIRECT("申込書!D23")&amp;"　"&amp;INDIRECT("申込書!E23")))</f>
        <v>3年女子 100m</v>
      </c>
      <c r="K23" s="22" t="str">
        <f ca="1">ASC(IF(INDIRECT("申込書!F23")="","",INDIRECT("申込書!F23")&amp;"　"&amp;INDIRECT("申込書!G23")))</f>
        <v>18.69 3･4年女子</v>
      </c>
      <c r="L23" s="22"/>
      <c r="M23" s="22"/>
      <c r="O23" s="22" t="str">
        <f ca="1">IF(INDIRECT("申込書!C23")="","",INDIRECT("申込書!C23"))</f>
        <v>橙花</v>
      </c>
      <c r="P23" s="22" t="str">
        <f ca="1">IF(INDIRECT("申込書!H23")="","",INDIRECT("申込書!H23"))</f>
        <v>800m</v>
      </c>
      <c r="Q23" s="22" t="str">
        <f ca="1">IF(INDIRECT("申込書!I23")="","",INDIRECT("申込書!I23"))</f>
        <v>3.39.93</v>
      </c>
      <c r="R23" s="25" t="str">
        <f ca="1">IF(INDIRECT("申込書!G3")="","",IF(INDIRECT("申込書!I23")=INDIRECT("申込書!G4"),INDIRECT("申込書!G3"),""))</f>
        <v/>
      </c>
      <c r="S23" s="24"/>
      <c r="T23" s="24" t="str">
        <f ca="1">IF(INDIRECT("申込書!J23")="","",INDIRECT("申込書!J23"))</f>
        <v/>
      </c>
      <c r="U23" s="24"/>
      <c r="V23" s="24" t="str">
        <f ca="1">IF(INDIRECT("申込書!L23")="","",INDIRECT("申込書!L23"))</f>
        <v/>
      </c>
      <c r="W23" s="25" t="str">
        <f ca="1">IF(INDIRECT("申込書!AF23")="○",IF(INDIRECT("申込書!AG23")="",申込書!#REF!,申込書!#REF!&amp;"-"&amp;INDIRECT("申込書!AG23")),"")</f>
        <v/>
      </c>
      <c r="X23" s="14" t="str">
        <f ca="1">IF(INDIRECT("申込書!AE23")="","",ASC(INDIRECT("申込書!AE23")))</f>
        <v/>
      </c>
      <c r="AA23" s="14">
        <v>2</v>
      </c>
      <c r="AB23" s="23"/>
    </row>
    <row r="24" spans="1:28" s="14" customFormat="1" ht="10.5" customHeight="1" x14ac:dyDescent="0.15">
      <c r="A24" s="30" t="str">
        <f ca="1">IF(D24="","",IF(VLOOKUP(E24,クラス・種目リスト!$A$47:$C$107,3,FALSE)=1,VLOOKUP(D24&amp;E24,クラス・種目リスト!$A$2:$B$26,2,FALSE),VLOOKUP(D24,クラス・種目リスト!$A$2:$B$26,2,FALSE)))</f>
        <v/>
      </c>
      <c r="B24" s="30" t="str">
        <f ca="1">IF(E24="","",IF(OR(A24&lt;20,A24&gt;23),VLOOKUP(E24,クラス・種目リスト!$A$47:$C$107,2,FALSE),VLOOKUP(D24&amp;E24,クラス・種目リスト!$A$47:$C$107,2,FALSE)))</f>
        <v/>
      </c>
      <c r="C24" s="30"/>
      <c r="D24" s="22" t="str">
        <f ca="1">IF(OR(INDIRECT("申込書!O24")="",INDIRECT("申込書!O24")="-"),IF(W24="","",IF(O24=1,"Ｒ男",IF(O24=2,"Ｒ女","性別check"))),INDIRECT("申込書!N24"))</f>
        <v/>
      </c>
      <c r="E24" s="22" t="str">
        <f ca="1">IF(OR(INDIRECT("申込書!O24")="",INDIRECT("申込書!O24")="-"),IF(W24="","","リレーonly"),INDIRECT("申込書!O24"))</f>
        <v/>
      </c>
      <c r="F24" s="25" t="str">
        <f ca="1">IF(OR(A24="",OR(A24&lt;20,A24&gt;23)),"",VLOOKUP(D24,クラス・種目リスト!$A$2:$B$26,2,FALSE))</f>
        <v/>
      </c>
      <c r="H24" s="30"/>
      <c r="I24" s="25" t="str">
        <f ca="1">IF(INDIRECT("申込書!B24")="","",INDIRECT("申込書!B24"))</f>
        <v/>
      </c>
      <c r="J24" s="22" t="str">
        <f ca="1">ASC(IF(INDIRECT("申込書!D24")="","",INDIRECT("申込書!D24")&amp;"　"&amp;INDIRECT("申込書!E24")))</f>
        <v/>
      </c>
      <c r="K24" s="22" t="str">
        <f ca="1">ASC(IF(INDIRECT("申込書!F24")="","",INDIRECT("申込書!F24")&amp;"　"&amp;INDIRECT("申込書!G24")))</f>
        <v/>
      </c>
      <c r="L24" s="22"/>
      <c r="M24" s="22"/>
      <c r="O24" s="22" t="str">
        <f ca="1">IF(INDIRECT("申込書!C24")="","",INDIRECT("申込書!C24"))</f>
        <v/>
      </c>
      <c r="P24" s="22" t="str">
        <f ca="1">IF(INDIRECT("申込書!H24")="","",INDIRECT("申込書!H24"))</f>
        <v/>
      </c>
      <c r="Q24" s="22" t="str">
        <f ca="1">IF(INDIRECT("申込書!I24")="","",INDIRECT("申込書!I24"))</f>
        <v/>
      </c>
      <c r="R24" s="25" t="str">
        <f ca="1">IF(INDIRECT("申込書!G3")="","",IF(INDIRECT("申込書!I24")=INDIRECT("申込書!G4"),INDIRECT("申込書!G3"),""))</f>
        <v/>
      </c>
      <c r="S24" s="24"/>
      <c r="T24" s="24" t="str">
        <f ca="1">IF(INDIRECT("申込書!J24")="","",INDIRECT("申込書!J24"))</f>
        <v/>
      </c>
      <c r="U24" s="24"/>
      <c r="V24" s="24" t="str">
        <f ca="1">IF(INDIRECT("申込書!L24")="","",INDIRECT("申込書!L24"))</f>
        <v/>
      </c>
      <c r="W24" s="25" t="str">
        <f ca="1">IF(INDIRECT("申込書!AF24")="○",IF(INDIRECT("申込書!AG24")="",申込書!#REF!,申込書!#REF!&amp;"-"&amp;INDIRECT("申込書!AG24")),"")</f>
        <v/>
      </c>
      <c r="X24" s="48" t="str">
        <f ca="1">IF(INDIRECT("申込書!V24")="","",ASC(INDIRECT("申込書!V24")))</f>
        <v/>
      </c>
      <c r="Y24" s="48"/>
      <c r="Z24" s="48"/>
      <c r="AA24" s="24">
        <v>1</v>
      </c>
      <c r="AB24" s="23"/>
    </row>
    <row r="25" spans="1:28" s="14" customFormat="1" ht="10.5" customHeight="1" x14ac:dyDescent="0.15">
      <c r="A25" s="30" t="str">
        <f ca="1">IF(D25="","",IF(VLOOKUP(E25,クラス・種目リスト!$A$47:$C$107,3,FALSE)=1,VLOOKUP(D25&amp;E25,クラス・種目リスト!$A$2:$B$26,2,FALSE),VLOOKUP(D25,クラス・種目リスト!$A$2:$B$26,2,FALSE)))</f>
        <v/>
      </c>
      <c r="B25" s="30" t="str">
        <f ca="1">IF(E25="","",IF(OR(A25&lt;20,A25&gt;23),VLOOKUP(E25,クラス・種目リスト!$A$47:$C$107,2,FALSE),VLOOKUP(D25&amp;E25,クラス・種目リスト!$A$47:$C$107,2,FALSE)))</f>
        <v/>
      </c>
      <c r="D25" s="31" t="str">
        <f ca="1">IF(OR(INDIRECT("申込書!X24")="",INDIRECT("申込書!X24")="-"),"",INDIRECT("申込書!W24"))</f>
        <v/>
      </c>
      <c r="E25" s="31" t="str">
        <f ca="1">IF(OR(INDIRECT("申込書!X24")="",INDIRECT("申込書!X24")="-"),"",INDIRECT("申込書!X24"))</f>
        <v/>
      </c>
      <c r="F25" s="25" t="str">
        <f ca="1">IF(OR(A25="",OR(A25&lt;20,A25&gt;23)),"",VLOOKUP(D25,クラス・種目リスト!$A$2:$B$26,2,FALSE))</f>
        <v/>
      </c>
      <c r="G25" s="30"/>
      <c r="I25" s="25" t="str">
        <f ca="1">IF(INDIRECT("申込書!B24")="","",INDIRECT("申込書!B24"))</f>
        <v/>
      </c>
      <c r="J25" s="22" t="str">
        <f ca="1">ASC(IF(INDIRECT("申込書!D24")="","",INDIRECT("申込書!D24")&amp;"　"&amp;INDIRECT("申込書!E24")))</f>
        <v/>
      </c>
      <c r="K25" s="22" t="str">
        <f ca="1">ASC(IF(INDIRECT("申込書!F24")="","",INDIRECT("申込書!F24")&amp;"　"&amp;INDIRECT("申込書!G24")))</f>
        <v/>
      </c>
      <c r="L25" s="22"/>
      <c r="M25" s="22"/>
      <c r="O25" s="22" t="str">
        <f ca="1">IF(INDIRECT("申込書!C24")="","",INDIRECT("申込書!C24"))</f>
        <v/>
      </c>
      <c r="P25" s="22" t="str">
        <f ca="1">IF(INDIRECT("申込書!H24")="","",INDIRECT("申込書!H24"))</f>
        <v/>
      </c>
      <c r="Q25" s="22" t="str">
        <f ca="1">IF(INDIRECT("申込書!I24")="","",INDIRECT("申込書!I24"))</f>
        <v/>
      </c>
      <c r="R25" s="25" t="str">
        <f ca="1">IF(INDIRECT("申込書!G3")="","",IF(INDIRECT("申込書!I24")=INDIRECT("申込書!G4"),INDIRECT("申込書!G3"),""))</f>
        <v/>
      </c>
      <c r="S25" s="24"/>
      <c r="T25" s="24" t="str">
        <f ca="1">IF(INDIRECT("申込書!J24")="","",INDIRECT("申込書!J24"))</f>
        <v/>
      </c>
      <c r="U25" s="24"/>
      <c r="V25" s="24" t="str">
        <f ca="1">IF(INDIRECT("申込書!L24")="","",INDIRECT("申込書!L24"))</f>
        <v/>
      </c>
      <c r="W25" s="25" t="str">
        <f ca="1">IF(INDIRECT("申込書!AF24")="○",IF(INDIRECT("申込書!AG24")="",申込書!#REF!,申込書!#REF!&amp;"-"&amp;INDIRECT("申込書!AG24")),"")</f>
        <v/>
      </c>
      <c r="X25" s="14" t="str">
        <f ca="1">IF(INDIRECT("申込書!AE24")="","",ASC(INDIRECT("申込書!AE24")))</f>
        <v/>
      </c>
      <c r="AA25" s="14">
        <v>2</v>
      </c>
      <c r="AB25" s="23"/>
    </row>
    <row r="26" spans="1:28" s="14" customFormat="1" ht="10.5" customHeight="1" x14ac:dyDescent="0.15">
      <c r="A26" s="30" t="str">
        <f ca="1">IF(D26="","",IF(VLOOKUP(E26,クラス・種目リスト!$A$47:$C$107,3,FALSE)=1,VLOOKUP(D26&amp;E26,クラス・種目リスト!$A$2:$B$26,2,FALSE),VLOOKUP(D26,クラス・種目リスト!$A$2:$B$26,2,FALSE)))</f>
        <v/>
      </c>
      <c r="B26" s="30" t="str">
        <f ca="1">IF(E26="","",IF(OR(A26&lt;20,A26&gt;23),VLOOKUP(E26,クラス・種目リスト!$A$47:$C$107,2,FALSE),VLOOKUP(D26&amp;E26,クラス・種目リスト!$A$47:$C$107,2,FALSE)))</f>
        <v/>
      </c>
      <c r="C26" s="30"/>
      <c r="D26" s="22" t="str">
        <f ca="1">IF(OR(INDIRECT("申込書!O25")="",INDIRECT("申込書!O25")="-"),IF(W26="","",IF(O26=1,"Ｒ男",IF(O26=2,"Ｒ女","性別check"))),INDIRECT("申込書!N25"))</f>
        <v/>
      </c>
      <c r="E26" s="22" t="str">
        <f ca="1">IF(OR(INDIRECT("申込書!O25")="",INDIRECT("申込書!O25")="-"),IF(W26="","","リレーonly"),INDIRECT("申込書!O25"))</f>
        <v/>
      </c>
      <c r="F26" s="25" t="str">
        <f ca="1">IF(OR(A26="",OR(A26&lt;20,A26&gt;23)),"",VLOOKUP(D26,クラス・種目リスト!$A$2:$B$26,2,FALSE))</f>
        <v/>
      </c>
      <c r="H26" s="30"/>
      <c r="I26" s="25" t="str">
        <f ca="1">IF(INDIRECT("申込書!B25")="","",INDIRECT("申込書!B25"))</f>
        <v/>
      </c>
      <c r="J26" s="22" t="str">
        <f ca="1">ASC(IF(INDIRECT("申込書!D25")="","",INDIRECT("申込書!D25")&amp;"　"&amp;INDIRECT("申込書!E25")))</f>
        <v/>
      </c>
      <c r="K26" s="22" t="str">
        <f ca="1">ASC(IF(INDIRECT("申込書!F25")="","",INDIRECT("申込書!F25")&amp;"　"&amp;INDIRECT("申込書!G25")))</f>
        <v/>
      </c>
      <c r="L26" s="22"/>
      <c r="M26" s="22"/>
      <c r="O26" s="22" t="str">
        <f ca="1">IF(INDIRECT("申込書!C25")="","",INDIRECT("申込書!C25"))</f>
        <v/>
      </c>
      <c r="P26" s="22" t="str">
        <f ca="1">IF(INDIRECT("申込書!H25")="","",INDIRECT("申込書!H25"))</f>
        <v/>
      </c>
      <c r="Q26" s="22" t="str">
        <f ca="1">IF(INDIRECT("申込書!I25")="","",INDIRECT("申込書!I25"))</f>
        <v/>
      </c>
      <c r="R26" s="25" t="str">
        <f ca="1">IF(INDIRECT("申込書!G3")="","",IF(INDIRECT("申込書!I25")=INDIRECT("申込書!G4"),INDIRECT("申込書!G3"),""))</f>
        <v/>
      </c>
      <c r="S26" s="24"/>
      <c r="T26" s="24" t="str">
        <f ca="1">IF(INDIRECT("申込書!J25")="","",INDIRECT("申込書!J25"))</f>
        <v/>
      </c>
      <c r="U26" s="24"/>
      <c r="V26" s="24" t="str">
        <f ca="1">IF(INDIRECT("申込書!L25")="","",INDIRECT("申込書!L25"))</f>
        <v/>
      </c>
      <c r="W26" s="25" t="str">
        <f ca="1">IF(INDIRECT("申込書!AF25")="○",IF(INDIRECT("申込書!AG25")="",申込書!#REF!,申込書!#REF!&amp;"-"&amp;INDIRECT("申込書!AG25")),"")</f>
        <v/>
      </c>
      <c r="X26" s="48" t="str">
        <f ca="1">IF(INDIRECT("申込書!V25")="","",ASC(INDIRECT("申込書!V25")))</f>
        <v/>
      </c>
      <c r="Y26" s="48"/>
      <c r="Z26" s="48"/>
      <c r="AA26" s="24">
        <v>1</v>
      </c>
      <c r="AB26" s="23"/>
    </row>
    <row r="27" spans="1:28" s="14" customFormat="1" ht="10.5" customHeight="1" x14ac:dyDescent="0.15">
      <c r="A27" s="30" t="str">
        <f ca="1">IF(D27="","",IF(VLOOKUP(E27,クラス・種目リスト!$A$47:$C$107,3,FALSE)=1,VLOOKUP(D27&amp;E27,クラス・種目リスト!$A$2:$B$26,2,FALSE),VLOOKUP(D27,クラス・種目リスト!$A$2:$B$26,2,FALSE)))</f>
        <v/>
      </c>
      <c r="B27" s="30" t="str">
        <f ca="1">IF(E27="","",IF(OR(A27&lt;20,A27&gt;23),VLOOKUP(E27,クラス・種目リスト!$A$47:$C$107,2,FALSE),VLOOKUP(D27&amp;E27,クラス・種目リスト!$A$47:$C$107,2,FALSE)))</f>
        <v/>
      </c>
      <c r="D27" s="31" t="str">
        <f ca="1">IF(OR(INDIRECT("申込書!X25")="",INDIRECT("申込書!X25")="-"),"",INDIRECT("申込書!W25"))</f>
        <v/>
      </c>
      <c r="E27" s="31" t="str">
        <f ca="1">IF(OR(INDIRECT("申込書!X25")="",INDIRECT("申込書!X25")="-"),"",INDIRECT("申込書!X25"))</f>
        <v/>
      </c>
      <c r="F27" s="25" t="str">
        <f ca="1">IF(OR(A27="",OR(A27&lt;20,A27&gt;23)),"",VLOOKUP(D27,クラス・種目リスト!$A$2:$B$26,2,FALSE))</f>
        <v/>
      </c>
      <c r="G27" s="30"/>
      <c r="I27" s="25" t="str">
        <f ca="1">IF(INDIRECT("申込書!B25")="","",INDIRECT("申込書!B25"))</f>
        <v/>
      </c>
      <c r="J27" s="22" t="str">
        <f ca="1">ASC(IF(INDIRECT("申込書!D25")="","",INDIRECT("申込書!D25")&amp;"　"&amp;INDIRECT("申込書!E25")))</f>
        <v/>
      </c>
      <c r="K27" s="22" t="str">
        <f ca="1">ASC(IF(INDIRECT("申込書!F25")="","",INDIRECT("申込書!F25")&amp;"　"&amp;INDIRECT("申込書!G25")))</f>
        <v/>
      </c>
      <c r="L27" s="22"/>
      <c r="M27" s="22"/>
      <c r="O27" s="22" t="str">
        <f ca="1">IF(INDIRECT("申込書!C25")="","",INDIRECT("申込書!C25"))</f>
        <v/>
      </c>
      <c r="P27" s="22" t="str">
        <f ca="1">IF(INDIRECT("申込書!H25")="","",INDIRECT("申込書!H25"))</f>
        <v/>
      </c>
      <c r="Q27" s="22" t="str">
        <f ca="1">IF(INDIRECT("申込書!I25")="","",INDIRECT("申込書!I25"))</f>
        <v/>
      </c>
      <c r="R27" s="25" t="str">
        <f ca="1">IF(INDIRECT("申込書!G3")="","",IF(INDIRECT("申込書!I25")=INDIRECT("申込書!G4"),INDIRECT("申込書!G3"),""))</f>
        <v/>
      </c>
      <c r="S27" s="24"/>
      <c r="T27" s="24" t="str">
        <f ca="1">IF(INDIRECT("申込書!J25")="","",INDIRECT("申込書!J25"))</f>
        <v/>
      </c>
      <c r="U27" s="24"/>
      <c r="V27" s="24" t="str">
        <f ca="1">IF(INDIRECT("申込書!L25")="","",INDIRECT("申込書!L25"))</f>
        <v/>
      </c>
      <c r="W27" s="25" t="str">
        <f ca="1">IF(INDIRECT("申込書!AF25")="○",IF(INDIRECT("申込書!AG25")="",申込書!#REF!,申込書!#REF!&amp;"-"&amp;INDIRECT("申込書!AG25")),"")</f>
        <v/>
      </c>
      <c r="X27" s="14" t="str">
        <f ca="1">IF(INDIRECT("申込書!AE25")="","",ASC(INDIRECT("申込書!AE25")))</f>
        <v/>
      </c>
      <c r="AA27" s="14">
        <v>2</v>
      </c>
      <c r="AB27" s="23"/>
    </row>
    <row r="28" spans="1:28" s="14" customFormat="1" ht="10.5" customHeight="1" x14ac:dyDescent="0.15">
      <c r="A28" s="30" t="str">
        <f ca="1">IF(D28="","",IF(VLOOKUP(E28,クラス・種目リスト!$A$47:$C$107,3,FALSE)=1,VLOOKUP(D28&amp;E28,クラス・種目リスト!$A$2:$B$26,2,FALSE),VLOOKUP(D28,クラス・種目リスト!$A$2:$B$26,2,FALSE)))</f>
        <v/>
      </c>
      <c r="B28" s="30" t="str">
        <f ca="1">IF(E28="","",IF(OR(A28&lt;20,A28&gt;23),VLOOKUP(E28,クラス・種目リスト!$A$47:$C$107,2,FALSE),VLOOKUP(D28&amp;E28,クラス・種目リスト!$A$47:$C$107,2,FALSE)))</f>
        <v/>
      </c>
      <c r="C28" s="30"/>
      <c r="D28" s="22" t="str">
        <f ca="1">IF(OR(INDIRECT("申込書!O26")="",INDIRECT("申込書!O26")="-"),IF(W28="","",IF(O28=1,"Ｒ男",IF(O28=2,"Ｒ女","性別check"))),INDIRECT("申込書!N26"))</f>
        <v/>
      </c>
      <c r="E28" s="22" t="str">
        <f ca="1">IF(OR(INDIRECT("申込書!O26")="",INDIRECT("申込書!O26")="-"),IF(W28="","","リレーonly"),INDIRECT("申込書!O26"))</f>
        <v/>
      </c>
      <c r="F28" s="25" t="str">
        <f ca="1">IF(OR(A28="",OR(A28&lt;20,A28&gt;23)),"",VLOOKUP(D28,クラス・種目リスト!$A$2:$B$26,2,FALSE))</f>
        <v/>
      </c>
      <c r="H28" s="30"/>
      <c r="I28" s="25" t="str">
        <f ca="1">IF(INDIRECT("申込書!B26")="","",INDIRECT("申込書!B26"))</f>
        <v/>
      </c>
      <c r="J28" s="22" t="str">
        <f ca="1">ASC(IF(INDIRECT("申込書!D26")="","",INDIRECT("申込書!D26")&amp;"　"&amp;INDIRECT("申込書!E26")))</f>
        <v/>
      </c>
      <c r="K28" s="22" t="str">
        <f ca="1">ASC(IF(INDIRECT("申込書!F26")="","",INDIRECT("申込書!F26")&amp;"　"&amp;INDIRECT("申込書!G26")))</f>
        <v/>
      </c>
      <c r="L28" s="22"/>
      <c r="M28" s="22"/>
      <c r="O28" s="22" t="str">
        <f ca="1">IF(INDIRECT("申込書!C26")="","",INDIRECT("申込書!C26"))</f>
        <v/>
      </c>
      <c r="P28" s="22" t="str">
        <f ca="1">IF(INDIRECT("申込書!H26")="","",INDIRECT("申込書!H26"))</f>
        <v/>
      </c>
      <c r="Q28" s="22" t="str">
        <f ca="1">IF(INDIRECT("申込書!I26")="","",INDIRECT("申込書!I26"))</f>
        <v/>
      </c>
      <c r="R28" s="25" t="str">
        <f ca="1">IF(INDIRECT("申込書!G3")="","",IF(INDIRECT("申込書!I26")=INDIRECT("申込書!G4"),INDIRECT("申込書!G3"),""))</f>
        <v/>
      </c>
      <c r="S28" s="24"/>
      <c r="T28" s="24" t="str">
        <f ca="1">IF(INDIRECT("申込書!J26")="","",INDIRECT("申込書!J26"))</f>
        <v/>
      </c>
      <c r="U28" s="24"/>
      <c r="V28" s="24" t="str">
        <f ca="1">IF(INDIRECT("申込書!L26")="","",INDIRECT("申込書!L26"))</f>
        <v/>
      </c>
      <c r="W28" s="25" t="str">
        <f ca="1">IF(INDIRECT("申込書!AF26")="○",IF(INDIRECT("申込書!AG26")="",申込書!#REF!,申込書!#REF!&amp;"-"&amp;INDIRECT("申込書!AG26")),"")</f>
        <v/>
      </c>
      <c r="X28" s="48" t="str">
        <f ca="1">IF(INDIRECT("申込書!V26")="","",ASC(INDIRECT("申込書!V26")))</f>
        <v/>
      </c>
      <c r="Y28" s="48"/>
      <c r="Z28" s="48"/>
      <c r="AA28" s="24">
        <v>1</v>
      </c>
      <c r="AB28" s="23"/>
    </row>
    <row r="29" spans="1:28" s="14" customFormat="1" ht="10.5" customHeight="1" x14ac:dyDescent="0.15">
      <c r="A29" s="30" t="str">
        <f ca="1">IF(D29="","",IF(VLOOKUP(E29,クラス・種目リスト!$A$47:$C$107,3,FALSE)=1,VLOOKUP(D29&amp;E29,クラス・種目リスト!$A$2:$B$26,2,FALSE),VLOOKUP(D29,クラス・種目リスト!$A$2:$B$26,2,FALSE)))</f>
        <v/>
      </c>
      <c r="B29" s="30" t="str">
        <f ca="1">IF(E29="","",IF(OR(A29&lt;20,A29&gt;23),VLOOKUP(E29,クラス・種目リスト!$A$47:$C$107,2,FALSE),VLOOKUP(D29&amp;E29,クラス・種目リスト!$A$47:$C$107,2,FALSE)))</f>
        <v/>
      </c>
      <c r="D29" s="31" t="str">
        <f ca="1">IF(OR(INDIRECT("申込書!X26")="",INDIRECT("申込書!X26")="-"),"",INDIRECT("申込書!W26"))</f>
        <v/>
      </c>
      <c r="E29" s="31" t="str">
        <f ca="1">IF(OR(INDIRECT("申込書!X26")="",INDIRECT("申込書!X26")="-"),"",INDIRECT("申込書!X26"))</f>
        <v/>
      </c>
      <c r="F29" s="25" t="str">
        <f ca="1">IF(OR(A29="",OR(A29&lt;20,A29&gt;23)),"",VLOOKUP(D29,クラス・種目リスト!$A$2:$B$26,2,FALSE))</f>
        <v/>
      </c>
      <c r="G29" s="30"/>
      <c r="I29" s="25" t="str">
        <f ca="1">IF(INDIRECT("申込書!B26")="","",INDIRECT("申込書!B26"))</f>
        <v/>
      </c>
      <c r="J29" s="22" t="str">
        <f ca="1">ASC(IF(INDIRECT("申込書!D26")="","",INDIRECT("申込書!D26")&amp;"　"&amp;INDIRECT("申込書!E26")))</f>
        <v/>
      </c>
      <c r="K29" s="22" t="str">
        <f ca="1">ASC(IF(INDIRECT("申込書!F26")="","",INDIRECT("申込書!F26")&amp;"　"&amp;INDIRECT("申込書!G26")))</f>
        <v/>
      </c>
      <c r="L29" s="22"/>
      <c r="M29" s="22"/>
      <c r="O29" s="22" t="str">
        <f ca="1">IF(INDIRECT("申込書!C26")="","",INDIRECT("申込書!C26"))</f>
        <v/>
      </c>
      <c r="P29" s="22" t="str">
        <f ca="1">IF(INDIRECT("申込書!H26")="","",INDIRECT("申込書!H26"))</f>
        <v/>
      </c>
      <c r="Q29" s="22" t="str">
        <f ca="1">IF(INDIRECT("申込書!I26")="","",INDIRECT("申込書!I26"))</f>
        <v/>
      </c>
      <c r="R29" s="25" t="str">
        <f ca="1">IF(INDIRECT("申込書!G3")="","",IF(INDIRECT("申込書!I26")=INDIRECT("申込書!G4"),INDIRECT("申込書!G3"),""))</f>
        <v/>
      </c>
      <c r="S29" s="24"/>
      <c r="T29" s="24" t="str">
        <f ca="1">IF(INDIRECT("申込書!J26")="","",INDIRECT("申込書!J26"))</f>
        <v/>
      </c>
      <c r="U29" s="24"/>
      <c r="V29" s="24" t="str">
        <f ca="1">IF(INDIRECT("申込書!L26")="","",INDIRECT("申込書!L26"))</f>
        <v/>
      </c>
      <c r="W29" s="25" t="str">
        <f ca="1">IF(INDIRECT("申込書!AF26")="○",IF(INDIRECT("申込書!AG26")="",申込書!#REF!,申込書!#REF!&amp;"-"&amp;INDIRECT("申込書!AG26")),"")</f>
        <v/>
      </c>
      <c r="X29" s="14" t="str">
        <f ca="1">IF(INDIRECT("申込書!AE26")="","",ASC(INDIRECT("申込書!AE26")))</f>
        <v/>
      </c>
      <c r="AA29" s="14">
        <v>2</v>
      </c>
      <c r="AB29" s="23"/>
    </row>
    <row r="30" spans="1:28" s="14" customFormat="1" ht="10.5" customHeight="1" x14ac:dyDescent="0.15">
      <c r="A30" s="30" t="str">
        <f ca="1">IF(D30="","",IF(VLOOKUP(E30,クラス・種目リスト!$A$47:$C$107,3,FALSE)=1,VLOOKUP(D30&amp;E30,クラス・種目リスト!$A$2:$B$26,2,FALSE),VLOOKUP(D30,クラス・種目リスト!$A$2:$B$26,2,FALSE)))</f>
        <v/>
      </c>
      <c r="B30" s="30" t="str">
        <f ca="1">IF(E30="","",IF(OR(A30&lt;20,A30&gt;23),VLOOKUP(E30,クラス・種目リスト!$A$47:$C$107,2,FALSE),VLOOKUP(D30&amp;E30,クラス・種目リスト!$A$47:$C$107,2,FALSE)))</f>
        <v/>
      </c>
      <c r="C30" s="30"/>
      <c r="D30" s="22" t="str">
        <f ca="1">IF(OR(INDIRECT("申込書!O27")="",INDIRECT("申込書!O27")="-"),IF(W30="","",IF(O30=1,"Ｒ男",IF(O30=2,"Ｒ女","性別check"))),INDIRECT("申込書!N27"))</f>
        <v/>
      </c>
      <c r="E30" s="22" t="str">
        <f ca="1">IF(OR(INDIRECT("申込書!O27")="",INDIRECT("申込書!O27")="-"),IF(W30="","","リレーonly"),INDIRECT("申込書!O27"))</f>
        <v/>
      </c>
      <c r="F30" s="25" t="str">
        <f ca="1">IF(OR(A30="",OR(A30&lt;20,A30&gt;23)),"",VLOOKUP(D30,クラス・種目リスト!$A$2:$B$26,2,FALSE))</f>
        <v/>
      </c>
      <c r="H30" s="30"/>
      <c r="I30" s="25" t="str">
        <f ca="1">IF(INDIRECT("申込書!B27")="","",INDIRECT("申込書!B27"))</f>
        <v/>
      </c>
      <c r="J30" s="22" t="str">
        <f ca="1">ASC(IF(INDIRECT("申込書!D27")="","",INDIRECT("申込書!D27")&amp;"　"&amp;INDIRECT("申込書!E27")))</f>
        <v/>
      </c>
      <c r="K30" s="22" t="str">
        <f ca="1">ASC(IF(INDIRECT("申込書!F27")="","",INDIRECT("申込書!F27")&amp;"　"&amp;INDIRECT("申込書!G27")))</f>
        <v/>
      </c>
      <c r="L30" s="22"/>
      <c r="M30" s="22"/>
      <c r="O30" s="22" t="str">
        <f ca="1">IF(INDIRECT("申込書!C27")="","",INDIRECT("申込書!C27"))</f>
        <v/>
      </c>
      <c r="P30" s="22" t="str">
        <f ca="1">IF(INDIRECT("申込書!H27")="","",INDIRECT("申込書!H27"))</f>
        <v/>
      </c>
      <c r="Q30" s="22" t="str">
        <f ca="1">IF(INDIRECT("申込書!I27")="","",INDIRECT("申込書!I27"))</f>
        <v/>
      </c>
      <c r="R30" s="25" t="str">
        <f ca="1">IF(INDIRECT("申込書!G3")="","",IF(INDIRECT("申込書!I27")=INDIRECT("申込書!G4"),INDIRECT("申込書!G3"),""))</f>
        <v/>
      </c>
      <c r="S30" s="24"/>
      <c r="T30" s="24" t="str">
        <f ca="1">IF(INDIRECT("申込書!J27")="","",INDIRECT("申込書!J27"))</f>
        <v/>
      </c>
      <c r="U30" s="24"/>
      <c r="V30" s="24" t="str">
        <f ca="1">IF(INDIRECT("申込書!L27")="","",INDIRECT("申込書!L27"))</f>
        <v/>
      </c>
      <c r="W30" s="25" t="str">
        <f ca="1">IF(INDIRECT("申込書!AF27")="○",IF(INDIRECT("申込書!AG27")="",申込書!#REF!,申込書!#REF!&amp;"-"&amp;INDIRECT("申込書!AG27")),"")</f>
        <v/>
      </c>
      <c r="X30" s="48" t="str">
        <f ca="1">IF(INDIRECT("申込書!V27")="","",ASC(INDIRECT("申込書!V27")))</f>
        <v/>
      </c>
      <c r="Y30" s="48"/>
      <c r="Z30" s="48"/>
      <c r="AA30" s="24">
        <v>1</v>
      </c>
      <c r="AB30" s="23"/>
    </row>
    <row r="31" spans="1:28" s="14" customFormat="1" ht="10.5" customHeight="1" x14ac:dyDescent="0.15">
      <c r="A31" s="30" t="str">
        <f ca="1">IF(D31="","",IF(VLOOKUP(E31,クラス・種目リスト!$A$47:$C$107,3,FALSE)=1,VLOOKUP(D31&amp;E31,クラス・種目リスト!$A$2:$B$26,2,FALSE),VLOOKUP(D31,クラス・種目リスト!$A$2:$B$26,2,FALSE)))</f>
        <v/>
      </c>
      <c r="B31" s="30" t="str">
        <f ca="1">IF(E31="","",IF(OR(A31&lt;20,A31&gt;23),VLOOKUP(E31,クラス・種目リスト!$A$47:$C$107,2,FALSE),VLOOKUP(D31&amp;E31,クラス・種目リスト!$A$47:$C$107,2,FALSE)))</f>
        <v/>
      </c>
      <c r="D31" s="31" t="str">
        <f ca="1">IF(OR(INDIRECT("申込書!X27")="",INDIRECT("申込書!X27")="-"),"",INDIRECT("申込書!W27"))</f>
        <v/>
      </c>
      <c r="E31" s="31" t="str">
        <f ca="1">IF(OR(INDIRECT("申込書!X27")="",INDIRECT("申込書!X27")="-"),"",INDIRECT("申込書!X27"))</f>
        <v/>
      </c>
      <c r="F31" s="25" t="str">
        <f ca="1">IF(OR(A31="",OR(A31&lt;20,A31&gt;23)),"",VLOOKUP(D31,クラス・種目リスト!$A$2:$B$26,2,FALSE))</f>
        <v/>
      </c>
      <c r="G31" s="30"/>
      <c r="I31" s="25" t="str">
        <f ca="1">IF(INDIRECT("申込書!B27")="","",INDIRECT("申込書!B27"))</f>
        <v/>
      </c>
      <c r="J31" s="22" t="str">
        <f ca="1">ASC(IF(INDIRECT("申込書!D27")="","",INDIRECT("申込書!D27")&amp;"　"&amp;INDIRECT("申込書!E27")))</f>
        <v/>
      </c>
      <c r="K31" s="22" t="str">
        <f ca="1">ASC(IF(INDIRECT("申込書!F27")="","",INDIRECT("申込書!F27")&amp;"　"&amp;INDIRECT("申込書!G27")))</f>
        <v/>
      </c>
      <c r="L31" s="22"/>
      <c r="M31" s="22"/>
      <c r="O31" s="22" t="str">
        <f ca="1">IF(INDIRECT("申込書!C27")="","",INDIRECT("申込書!C27"))</f>
        <v/>
      </c>
      <c r="P31" s="22" t="str">
        <f ca="1">IF(INDIRECT("申込書!H27")="","",INDIRECT("申込書!H27"))</f>
        <v/>
      </c>
      <c r="Q31" s="22" t="str">
        <f ca="1">IF(INDIRECT("申込書!I27")="","",INDIRECT("申込書!I27"))</f>
        <v/>
      </c>
      <c r="R31" s="25" t="str">
        <f ca="1">IF(INDIRECT("申込書!G3")="","",IF(INDIRECT("申込書!I27")=INDIRECT("申込書!G4"),INDIRECT("申込書!G3"),""))</f>
        <v/>
      </c>
      <c r="S31" s="24"/>
      <c r="T31" s="24" t="str">
        <f ca="1">IF(INDIRECT("申込書!J27")="","",INDIRECT("申込書!J27"))</f>
        <v/>
      </c>
      <c r="U31" s="24"/>
      <c r="V31" s="24" t="str">
        <f ca="1">IF(INDIRECT("申込書!L27")="","",INDIRECT("申込書!L27"))</f>
        <v/>
      </c>
      <c r="W31" s="25" t="str">
        <f ca="1">IF(INDIRECT("申込書!AF27")="○",IF(INDIRECT("申込書!AG27")="",申込書!#REF!,申込書!#REF!&amp;"-"&amp;INDIRECT("申込書!AG27")),"")</f>
        <v/>
      </c>
      <c r="X31" s="14" t="str">
        <f ca="1">IF(INDIRECT("申込書!AE27")="","",ASC(INDIRECT("申込書!AE27")))</f>
        <v/>
      </c>
      <c r="AA31" s="14">
        <v>2</v>
      </c>
      <c r="AB31" s="23"/>
    </row>
    <row r="32" spans="1:28" s="14" customFormat="1" ht="10.5" customHeight="1" x14ac:dyDescent="0.15">
      <c r="A32" s="30" t="str">
        <f ca="1">IF(D32="","",IF(VLOOKUP(E32,クラス・種目リスト!$A$47:$C$107,3,FALSE)=1,VLOOKUP(D32&amp;E32,クラス・種目リスト!$A$2:$B$26,2,FALSE),VLOOKUP(D32,クラス・種目リスト!$A$2:$B$26,2,FALSE)))</f>
        <v/>
      </c>
      <c r="B32" s="30" t="str">
        <f ca="1">IF(E32="","",IF(OR(A32&lt;20,A32&gt;23),VLOOKUP(E32,クラス・種目リスト!$A$47:$C$107,2,FALSE),VLOOKUP(D32&amp;E32,クラス・種目リスト!$A$47:$C$107,2,FALSE)))</f>
        <v/>
      </c>
      <c r="C32" s="30"/>
      <c r="D32" s="22" t="str">
        <f ca="1">IF(OR(INDIRECT("申込書!O28")="",INDIRECT("申込書!O28")="-"),IF(W32="","",IF(O32=1,"Ｒ男",IF(O32=2,"Ｒ女","性別check"))),INDIRECT("申込書!N28"))</f>
        <v/>
      </c>
      <c r="E32" s="22" t="str">
        <f ca="1">IF(OR(INDIRECT("申込書!O28")="",INDIRECT("申込書!O28")="-"),IF(W32="","","リレーonly"),INDIRECT("申込書!O28"))</f>
        <v/>
      </c>
      <c r="F32" s="25" t="str">
        <f ca="1">IF(OR(A32="",OR(A32&lt;20,A32&gt;23)),"",VLOOKUP(D32,クラス・種目リスト!$A$2:$B$26,2,FALSE))</f>
        <v/>
      </c>
      <c r="H32" s="30"/>
      <c r="I32" s="25" t="str">
        <f ca="1">IF(INDIRECT("申込書!B28")="","",INDIRECT("申込書!B28"))</f>
        <v/>
      </c>
      <c r="J32" s="22" t="str">
        <f ca="1">ASC(IF(INDIRECT("申込書!D28")="","",INDIRECT("申込書!D28")&amp;"　"&amp;INDIRECT("申込書!E28")))</f>
        <v/>
      </c>
      <c r="K32" s="22" t="str">
        <f ca="1">ASC(IF(INDIRECT("申込書!F28")="","",INDIRECT("申込書!F28")&amp;"　"&amp;INDIRECT("申込書!G28")))</f>
        <v/>
      </c>
      <c r="L32" s="22"/>
      <c r="M32" s="22"/>
      <c r="O32" s="22" t="str">
        <f ca="1">IF(INDIRECT("申込書!C28")="","",INDIRECT("申込書!C28"))</f>
        <v/>
      </c>
      <c r="P32" s="22" t="str">
        <f ca="1">IF(INDIRECT("申込書!H28")="","",INDIRECT("申込書!H28"))</f>
        <v/>
      </c>
      <c r="Q32" s="22" t="str">
        <f ca="1">IF(INDIRECT("申込書!I28")="","",INDIRECT("申込書!I28"))</f>
        <v/>
      </c>
      <c r="R32" s="25" t="str">
        <f ca="1">IF(INDIRECT("申込書!G3")="","",IF(INDIRECT("申込書!I28")=INDIRECT("申込書!G4"),INDIRECT("申込書!G3"),""))</f>
        <v/>
      </c>
      <c r="S32" s="24"/>
      <c r="T32" s="24" t="str">
        <f ca="1">IF(INDIRECT("申込書!J28")="","",INDIRECT("申込書!J28"))</f>
        <v/>
      </c>
      <c r="U32" s="24"/>
      <c r="V32" s="24" t="str">
        <f ca="1">IF(INDIRECT("申込書!L28")="","",INDIRECT("申込書!L28"))</f>
        <v/>
      </c>
      <c r="W32" s="25" t="str">
        <f ca="1">IF(INDIRECT("申込書!AF28")="○",IF(INDIRECT("申込書!AG28")="",申込書!#REF!,申込書!#REF!&amp;"-"&amp;INDIRECT("申込書!AG28")),"")</f>
        <v/>
      </c>
      <c r="X32" s="48" t="str">
        <f ca="1">IF(INDIRECT("申込書!V28")="","",ASC(INDIRECT("申込書!V28")))</f>
        <v/>
      </c>
      <c r="Y32" s="48"/>
      <c r="Z32" s="48"/>
      <c r="AA32" s="24">
        <v>1</v>
      </c>
      <c r="AB32" s="23"/>
    </row>
    <row r="33" spans="1:28" s="14" customFormat="1" ht="10.5" customHeight="1" x14ac:dyDescent="0.15">
      <c r="A33" s="30" t="str">
        <f ca="1">IF(D33="","",IF(VLOOKUP(E33,クラス・種目リスト!$A$47:$C$107,3,FALSE)=1,VLOOKUP(D33&amp;E33,クラス・種目リスト!$A$2:$B$26,2,FALSE),VLOOKUP(D33,クラス・種目リスト!$A$2:$B$26,2,FALSE)))</f>
        <v/>
      </c>
      <c r="B33" s="30" t="str">
        <f ca="1">IF(E33="","",IF(OR(A33&lt;20,A33&gt;23),VLOOKUP(E33,クラス・種目リスト!$A$47:$C$107,2,FALSE),VLOOKUP(D33&amp;E33,クラス・種目リスト!$A$47:$C$107,2,FALSE)))</f>
        <v/>
      </c>
      <c r="D33" s="31" t="str">
        <f ca="1">IF(OR(INDIRECT("申込書!X28")="",INDIRECT("申込書!X28")="-"),"",INDIRECT("申込書!W28"))</f>
        <v/>
      </c>
      <c r="E33" s="31" t="str">
        <f ca="1">IF(OR(INDIRECT("申込書!X28")="",INDIRECT("申込書!X28")="-"),"",INDIRECT("申込書!X28"))</f>
        <v/>
      </c>
      <c r="F33" s="25" t="str">
        <f ca="1">IF(OR(A33="",OR(A33&lt;20,A33&gt;23)),"",VLOOKUP(D33,クラス・種目リスト!$A$2:$B$26,2,FALSE))</f>
        <v/>
      </c>
      <c r="G33" s="30"/>
      <c r="I33" s="25" t="str">
        <f ca="1">IF(INDIRECT("申込書!B28")="","",INDIRECT("申込書!B28"))</f>
        <v/>
      </c>
      <c r="J33" s="22" t="str">
        <f ca="1">ASC(IF(INDIRECT("申込書!D28")="","",INDIRECT("申込書!D28")&amp;"　"&amp;INDIRECT("申込書!E28")))</f>
        <v/>
      </c>
      <c r="K33" s="22" t="str">
        <f ca="1">ASC(IF(INDIRECT("申込書!F28")="","",INDIRECT("申込書!F28")&amp;"　"&amp;INDIRECT("申込書!G28")))</f>
        <v/>
      </c>
      <c r="L33" s="22"/>
      <c r="M33" s="22"/>
      <c r="O33" s="22" t="str">
        <f ca="1">IF(INDIRECT("申込書!C28")="","",INDIRECT("申込書!C28"))</f>
        <v/>
      </c>
      <c r="P33" s="22" t="str">
        <f ca="1">IF(INDIRECT("申込書!H28")="","",INDIRECT("申込書!H28"))</f>
        <v/>
      </c>
      <c r="Q33" s="22" t="str">
        <f ca="1">IF(INDIRECT("申込書!I28")="","",INDIRECT("申込書!I28"))</f>
        <v/>
      </c>
      <c r="R33" s="25" t="str">
        <f ca="1">IF(INDIRECT("申込書!G3")="","",IF(INDIRECT("申込書!I28")=INDIRECT("申込書!G4"),INDIRECT("申込書!G3"),""))</f>
        <v/>
      </c>
      <c r="S33" s="24"/>
      <c r="T33" s="24" t="str">
        <f ca="1">IF(INDIRECT("申込書!J28")="","",INDIRECT("申込書!J28"))</f>
        <v/>
      </c>
      <c r="U33" s="24"/>
      <c r="V33" s="24" t="str">
        <f ca="1">IF(INDIRECT("申込書!L28")="","",INDIRECT("申込書!L28"))</f>
        <v/>
      </c>
      <c r="W33" s="25" t="str">
        <f ca="1">IF(INDIRECT("申込書!AF28")="○",IF(INDIRECT("申込書!AG28")="",申込書!#REF!,申込書!#REF!&amp;"-"&amp;INDIRECT("申込書!AG28")),"")</f>
        <v/>
      </c>
      <c r="X33" s="14" t="str">
        <f ca="1">IF(INDIRECT("申込書!AE28")="","",ASC(INDIRECT("申込書!AE28")))</f>
        <v/>
      </c>
      <c r="AA33" s="14">
        <v>2</v>
      </c>
      <c r="AB33" s="23"/>
    </row>
    <row r="34" spans="1:28" s="14" customFormat="1" ht="10.5" customHeight="1" x14ac:dyDescent="0.15">
      <c r="A34" s="30" t="str">
        <f ca="1">IF(D34="","",IF(VLOOKUP(E34,クラス・種目リスト!$A$47:$C$107,3,FALSE)=1,VLOOKUP(D34&amp;E34,クラス・種目リスト!$A$2:$B$26,2,FALSE),VLOOKUP(D34,クラス・種目リスト!$A$2:$B$26,2,FALSE)))</f>
        <v/>
      </c>
      <c r="B34" s="30" t="str">
        <f ca="1">IF(E34="","",IF(OR(A34&lt;20,A34&gt;23),VLOOKUP(E34,クラス・種目リスト!$A$47:$C$107,2,FALSE),VLOOKUP(D34&amp;E34,クラス・種目リスト!$A$47:$C$107,2,FALSE)))</f>
        <v/>
      </c>
      <c r="C34" s="30"/>
      <c r="D34" s="22" t="str">
        <f ca="1">IF(OR(INDIRECT("申込書!O29")="",INDIRECT("申込書!O29")="-"),IF(W34="","",IF(O34=1,"Ｒ男",IF(O34=2,"Ｒ女","性別check"))),INDIRECT("申込書!N29"))</f>
        <v/>
      </c>
      <c r="E34" s="22" t="str">
        <f ca="1">IF(OR(INDIRECT("申込書!O29")="",INDIRECT("申込書!O29")="-"),IF(W34="","","リレーonly"),INDIRECT("申込書!O29"))</f>
        <v/>
      </c>
      <c r="F34" s="25" t="str">
        <f ca="1">IF(OR(A34="",OR(A34&lt;20,A34&gt;23)),"",VLOOKUP(D34,クラス・種目リスト!$A$2:$B$26,2,FALSE))</f>
        <v/>
      </c>
      <c r="H34" s="30"/>
      <c r="I34" s="25" t="str">
        <f ca="1">IF(INDIRECT("申込書!B29")="","",INDIRECT("申込書!B29"))</f>
        <v/>
      </c>
      <c r="J34" s="22" t="str">
        <f ca="1">ASC(IF(INDIRECT("申込書!D29")="","",INDIRECT("申込書!D29")&amp;"　"&amp;INDIRECT("申込書!E29")))</f>
        <v/>
      </c>
      <c r="K34" s="22" t="str">
        <f ca="1">ASC(IF(INDIRECT("申込書!F29")="","",INDIRECT("申込書!F29")&amp;"　"&amp;INDIRECT("申込書!G29")))</f>
        <v/>
      </c>
      <c r="L34" s="22"/>
      <c r="M34" s="22"/>
      <c r="O34" s="22" t="str">
        <f ca="1">IF(INDIRECT("申込書!C29")="","",INDIRECT("申込書!C29"))</f>
        <v/>
      </c>
      <c r="P34" s="22" t="str">
        <f ca="1">IF(INDIRECT("申込書!H29")="","",INDIRECT("申込書!H29"))</f>
        <v/>
      </c>
      <c r="Q34" s="22" t="str">
        <f ca="1">IF(INDIRECT("申込書!I29")="","",INDIRECT("申込書!I29"))</f>
        <v/>
      </c>
      <c r="R34" s="25" t="str">
        <f ca="1">IF(INDIRECT("申込書!G3")="","",IF(INDIRECT("申込書!I29")=INDIRECT("申込書!G4"),INDIRECT("申込書!G3"),""))</f>
        <v/>
      </c>
      <c r="S34" s="24"/>
      <c r="T34" s="24" t="str">
        <f ca="1">IF(INDIRECT("申込書!J29")="","",INDIRECT("申込書!J29"))</f>
        <v/>
      </c>
      <c r="U34" s="24"/>
      <c r="V34" s="24" t="str">
        <f ca="1">IF(INDIRECT("申込書!L29")="","",INDIRECT("申込書!L29"))</f>
        <v/>
      </c>
      <c r="W34" s="25" t="str">
        <f ca="1">IF(INDIRECT("申込書!AF29")="○",IF(INDIRECT("申込書!AG29")="",申込書!#REF!,申込書!#REF!&amp;"-"&amp;INDIRECT("申込書!AG29")),"")</f>
        <v/>
      </c>
      <c r="X34" s="48" t="str">
        <f ca="1">IF(INDIRECT("申込書!V29")="","",ASC(INDIRECT("申込書!V29")))</f>
        <v/>
      </c>
      <c r="Y34" s="48"/>
      <c r="Z34" s="48"/>
      <c r="AA34" s="24">
        <v>1</v>
      </c>
      <c r="AB34" s="23"/>
    </row>
    <row r="35" spans="1:28" s="14" customFormat="1" ht="10.5" customHeight="1" x14ac:dyDescent="0.15">
      <c r="A35" s="30" t="str">
        <f ca="1">IF(D35="","",IF(VLOOKUP(E35,クラス・種目リスト!$A$47:$C$107,3,FALSE)=1,VLOOKUP(D35&amp;E35,クラス・種目リスト!$A$2:$B$26,2,FALSE),VLOOKUP(D35,クラス・種目リスト!$A$2:$B$26,2,FALSE)))</f>
        <v/>
      </c>
      <c r="B35" s="30" t="str">
        <f ca="1">IF(E35="","",IF(OR(A35&lt;20,A35&gt;23),VLOOKUP(E35,クラス・種目リスト!$A$47:$C$107,2,FALSE),VLOOKUP(D35&amp;E35,クラス・種目リスト!$A$47:$C$107,2,FALSE)))</f>
        <v/>
      </c>
      <c r="D35" s="31" t="str">
        <f ca="1">IF(OR(INDIRECT("申込書!X29")="",INDIRECT("申込書!X29")="-"),"",INDIRECT("申込書!W29"))</f>
        <v/>
      </c>
      <c r="E35" s="31" t="str">
        <f ca="1">IF(OR(INDIRECT("申込書!X29")="",INDIRECT("申込書!X29")="-"),"",INDIRECT("申込書!X29"))</f>
        <v/>
      </c>
      <c r="F35" s="25" t="str">
        <f ca="1">IF(OR(A35="",OR(A35&lt;20,A35&gt;23)),"",VLOOKUP(D35,クラス・種目リスト!$A$2:$B$26,2,FALSE))</f>
        <v/>
      </c>
      <c r="G35" s="30"/>
      <c r="I35" s="25" t="str">
        <f ca="1">IF(INDIRECT("申込書!B29")="","",INDIRECT("申込書!B29"))</f>
        <v/>
      </c>
      <c r="J35" s="22" t="str">
        <f ca="1">ASC(IF(INDIRECT("申込書!D29")="","",INDIRECT("申込書!D29")&amp;"　"&amp;INDIRECT("申込書!E29")))</f>
        <v/>
      </c>
      <c r="K35" s="22" t="str">
        <f ca="1">ASC(IF(INDIRECT("申込書!F29")="","",INDIRECT("申込書!F29")&amp;"　"&amp;INDIRECT("申込書!G29")))</f>
        <v/>
      </c>
      <c r="L35" s="22"/>
      <c r="M35" s="22"/>
      <c r="O35" s="22" t="str">
        <f ca="1">IF(INDIRECT("申込書!C29")="","",INDIRECT("申込書!C29"))</f>
        <v/>
      </c>
      <c r="P35" s="22" t="str">
        <f ca="1">IF(INDIRECT("申込書!H29")="","",INDIRECT("申込書!H29"))</f>
        <v/>
      </c>
      <c r="Q35" s="22" t="str">
        <f ca="1">IF(INDIRECT("申込書!I29")="","",INDIRECT("申込書!I29"))</f>
        <v/>
      </c>
      <c r="R35" s="25" t="str">
        <f ca="1">IF(INDIRECT("申込書!G3")="","",IF(INDIRECT("申込書!I29")=INDIRECT("申込書!G4"),INDIRECT("申込書!G3"),""))</f>
        <v/>
      </c>
      <c r="S35" s="24"/>
      <c r="T35" s="24" t="str">
        <f ca="1">IF(INDIRECT("申込書!J29")="","",INDIRECT("申込書!J29"))</f>
        <v/>
      </c>
      <c r="U35" s="24"/>
      <c r="V35" s="24" t="str">
        <f ca="1">IF(INDIRECT("申込書!L29")="","",INDIRECT("申込書!L29"))</f>
        <v/>
      </c>
      <c r="W35" s="25" t="str">
        <f ca="1">IF(INDIRECT("申込書!AF29")="○",IF(INDIRECT("申込書!AG29")="",申込書!#REF!,申込書!#REF!&amp;"-"&amp;INDIRECT("申込書!AG29")),"")</f>
        <v/>
      </c>
      <c r="X35" s="14" t="str">
        <f ca="1">IF(INDIRECT("申込書!AE29")="","",ASC(INDIRECT("申込書!AE29")))</f>
        <v/>
      </c>
      <c r="AA35" s="14">
        <v>2</v>
      </c>
      <c r="AB35" s="23"/>
    </row>
    <row r="36" spans="1:28" s="14" customFormat="1" ht="10.5" customHeight="1" x14ac:dyDescent="0.15">
      <c r="A36" s="30" t="str">
        <f ca="1">IF(D36="","",IF(VLOOKUP(E36,クラス・種目リスト!$A$47:$C$107,3,FALSE)=1,VLOOKUP(D36&amp;E36,クラス・種目リスト!$A$2:$B$26,2,FALSE),VLOOKUP(D36,クラス・種目リスト!$A$2:$B$26,2,FALSE)))</f>
        <v/>
      </c>
      <c r="B36" s="30" t="str">
        <f ca="1">IF(E36="","",IF(OR(A36&lt;20,A36&gt;23),VLOOKUP(E36,クラス・種目リスト!$A$47:$C$107,2,FALSE),VLOOKUP(D36&amp;E36,クラス・種目リスト!$A$47:$C$107,2,FALSE)))</f>
        <v/>
      </c>
      <c r="C36" s="30"/>
      <c r="D36" s="22" t="str">
        <f ca="1">IF(OR(INDIRECT("申込書!O30")="",INDIRECT("申込書!O30")="-"),IF(W36="","",IF(O36=1,"Ｒ男",IF(O36=2,"Ｒ女","性別check"))),INDIRECT("申込書!N30"))</f>
        <v/>
      </c>
      <c r="E36" s="22" t="str">
        <f ca="1">IF(OR(INDIRECT("申込書!O30")="",INDIRECT("申込書!O30")="-"),IF(W36="","","リレーonly"),INDIRECT("申込書!O30"))</f>
        <v/>
      </c>
      <c r="F36" s="25" t="str">
        <f ca="1">IF(OR(A36="",OR(A36&lt;20,A36&gt;23)),"",VLOOKUP(D36,クラス・種目リスト!$A$2:$B$26,2,FALSE))</f>
        <v/>
      </c>
      <c r="H36" s="30"/>
      <c r="I36" s="25" t="str">
        <f ca="1">IF(INDIRECT("申込書!B30")="","",INDIRECT("申込書!B30"))</f>
        <v/>
      </c>
      <c r="J36" s="22" t="str">
        <f ca="1">ASC(IF(INDIRECT("申込書!D30")="","",INDIRECT("申込書!D30")&amp;"　"&amp;INDIRECT("申込書!E30")))</f>
        <v/>
      </c>
      <c r="K36" s="22" t="str">
        <f ca="1">ASC(IF(INDIRECT("申込書!F30")="","",INDIRECT("申込書!F30")&amp;"　"&amp;INDIRECT("申込書!G30")))</f>
        <v/>
      </c>
      <c r="L36" s="22"/>
      <c r="M36" s="22"/>
      <c r="O36" s="22" t="str">
        <f ca="1">IF(INDIRECT("申込書!C30")="","",INDIRECT("申込書!C30"))</f>
        <v/>
      </c>
      <c r="P36" s="22" t="str">
        <f ca="1">IF(INDIRECT("申込書!H30")="","",INDIRECT("申込書!H30"))</f>
        <v/>
      </c>
      <c r="Q36" s="22" t="str">
        <f ca="1">IF(INDIRECT("申込書!I30")="","",INDIRECT("申込書!I30"))</f>
        <v/>
      </c>
      <c r="R36" s="25" t="str">
        <f ca="1">IF(INDIRECT("申込書!G3")="","",IF(INDIRECT("申込書!I30")=INDIRECT("申込書!G4"),INDIRECT("申込書!G3"),""))</f>
        <v/>
      </c>
      <c r="S36" s="24"/>
      <c r="T36" s="24" t="str">
        <f ca="1">IF(INDIRECT("申込書!J30")="","",INDIRECT("申込書!J30"))</f>
        <v/>
      </c>
      <c r="U36" s="24"/>
      <c r="V36" s="24" t="str">
        <f ca="1">IF(INDIRECT("申込書!L30")="","",INDIRECT("申込書!L30"))</f>
        <v/>
      </c>
      <c r="W36" s="25" t="str">
        <f ca="1">IF(INDIRECT("申込書!AF30")="○",IF(INDIRECT("申込書!AG30")="",申込書!#REF!,申込書!#REF!&amp;"-"&amp;INDIRECT("申込書!AG30")),"")</f>
        <v/>
      </c>
      <c r="X36" s="48" t="str">
        <f ca="1">IF(INDIRECT("申込書!V30")="","",ASC(INDIRECT("申込書!V30")))</f>
        <v/>
      </c>
      <c r="Y36" s="48"/>
      <c r="Z36" s="48"/>
      <c r="AA36" s="24">
        <v>1</v>
      </c>
      <c r="AB36" s="23"/>
    </row>
    <row r="37" spans="1:28" s="14" customFormat="1" ht="10.5" customHeight="1" x14ac:dyDescent="0.15">
      <c r="A37" s="30" t="str">
        <f ca="1">IF(D37="","",IF(VLOOKUP(E37,クラス・種目リスト!$A$47:$C$107,3,FALSE)=1,VLOOKUP(D37&amp;E37,クラス・種目リスト!$A$2:$B$26,2,FALSE),VLOOKUP(D37,クラス・種目リスト!$A$2:$B$26,2,FALSE)))</f>
        <v/>
      </c>
      <c r="B37" s="30" t="str">
        <f ca="1">IF(E37="","",IF(OR(A37&lt;20,A37&gt;23),VLOOKUP(E37,クラス・種目リスト!$A$47:$C$107,2,FALSE),VLOOKUP(D37&amp;E37,クラス・種目リスト!$A$47:$C$107,2,FALSE)))</f>
        <v/>
      </c>
      <c r="D37" s="31" t="str">
        <f ca="1">IF(OR(INDIRECT("申込書!X30")="",INDIRECT("申込書!X30")="-"),"",INDIRECT("申込書!W30"))</f>
        <v/>
      </c>
      <c r="E37" s="31" t="str">
        <f ca="1">IF(OR(INDIRECT("申込書!X30")="",INDIRECT("申込書!X30")="-"),"",INDIRECT("申込書!X30"))</f>
        <v/>
      </c>
      <c r="F37" s="25" t="str">
        <f ca="1">IF(OR(A37="",OR(A37&lt;20,A37&gt;23)),"",VLOOKUP(D37,クラス・種目リスト!$A$2:$B$26,2,FALSE))</f>
        <v/>
      </c>
      <c r="G37" s="30"/>
      <c r="I37" s="25" t="str">
        <f ca="1">IF(INDIRECT("申込書!B30")="","",INDIRECT("申込書!B30"))</f>
        <v/>
      </c>
      <c r="J37" s="22" t="str">
        <f ca="1">ASC(IF(INDIRECT("申込書!D30")="","",INDIRECT("申込書!D30")&amp;"　"&amp;INDIRECT("申込書!E30")))</f>
        <v/>
      </c>
      <c r="K37" s="22" t="str">
        <f ca="1">ASC(IF(INDIRECT("申込書!F30")="","",INDIRECT("申込書!F30")&amp;"　"&amp;INDIRECT("申込書!G30")))</f>
        <v/>
      </c>
      <c r="L37" s="22"/>
      <c r="M37" s="22"/>
      <c r="O37" s="22" t="str">
        <f ca="1">IF(INDIRECT("申込書!C30")="","",INDIRECT("申込書!C30"))</f>
        <v/>
      </c>
      <c r="P37" s="22" t="str">
        <f ca="1">IF(INDIRECT("申込書!H30")="","",INDIRECT("申込書!H30"))</f>
        <v/>
      </c>
      <c r="Q37" s="22" t="str">
        <f ca="1">IF(INDIRECT("申込書!I30")="","",INDIRECT("申込書!I30"))</f>
        <v/>
      </c>
      <c r="R37" s="25" t="str">
        <f ca="1">IF(INDIRECT("申込書!G3")="","",IF(INDIRECT("申込書!I30")=INDIRECT("申込書!G4"),INDIRECT("申込書!G3"),""))</f>
        <v/>
      </c>
      <c r="S37" s="24"/>
      <c r="T37" s="24" t="str">
        <f ca="1">IF(INDIRECT("申込書!J30")="","",INDIRECT("申込書!J30"))</f>
        <v/>
      </c>
      <c r="U37" s="24"/>
      <c r="V37" s="24" t="str">
        <f ca="1">IF(INDIRECT("申込書!L30")="","",INDIRECT("申込書!L30"))</f>
        <v/>
      </c>
      <c r="W37" s="25" t="str">
        <f ca="1">IF(INDIRECT("申込書!AF30")="○",IF(INDIRECT("申込書!AG30")="",申込書!#REF!,申込書!#REF!&amp;"-"&amp;INDIRECT("申込書!AG30")),"")</f>
        <v/>
      </c>
      <c r="X37" s="14" t="str">
        <f ca="1">IF(INDIRECT("申込書!AE30")="","",ASC(INDIRECT("申込書!AE30")))</f>
        <v/>
      </c>
      <c r="AA37" s="14">
        <v>2</v>
      </c>
      <c r="AB37" s="23"/>
    </row>
    <row r="38" spans="1:28" s="14" customFormat="1" ht="10.5" customHeight="1" x14ac:dyDescent="0.15">
      <c r="A38" s="30" t="str">
        <f ca="1">IF(D38="","",IF(VLOOKUP(E38,クラス・種目リスト!$A$47:$C$107,3,FALSE)=1,VLOOKUP(D38&amp;E38,クラス・種目リスト!$A$2:$B$26,2,FALSE),VLOOKUP(D38,クラス・種目リスト!$A$2:$B$26,2,FALSE)))</f>
        <v/>
      </c>
      <c r="B38" s="30" t="str">
        <f ca="1">IF(E38="","",IF(OR(A38&lt;20,A38&gt;23),VLOOKUP(E38,クラス・種目リスト!$A$47:$C$107,2,FALSE),VLOOKUP(D38&amp;E38,クラス・種目リスト!$A$47:$C$107,2,FALSE)))</f>
        <v/>
      </c>
      <c r="C38" s="30"/>
      <c r="D38" s="22" t="str">
        <f ca="1">IF(OR(INDIRECT("申込書!O31")="",INDIRECT("申込書!O31")="-"),IF(W38="","",IF(O38=1,"Ｒ男",IF(O38=2,"Ｒ女","性別check"))),INDIRECT("申込書!N31"))</f>
        <v/>
      </c>
      <c r="E38" s="22" t="str">
        <f ca="1">IF(OR(INDIRECT("申込書!O31")="",INDIRECT("申込書!O31")="-"),IF(W38="","","リレーonly"),INDIRECT("申込書!O31"))</f>
        <v/>
      </c>
      <c r="F38" s="25" t="str">
        <f ca="1">IF(OR(A38="",OR(A38&lt;20,A38&gt;23)),"",VLOOKUP(D38,クラス・種目リスト!$A$2:$B$26,2,FALSE))</f>
        <v/>
      </c>
      <c r="H38" s="30"/>
      <c r="I38" s="25" t="str">
        <f ca="1">IF(INDIRECT("申込書!B31")="","",INDIRECT("申込書!B31"))</f>
        <v/>
      </c>
      <c r="J38" s="22" t="str">
        <f ca="1">ASC(IF(INDIRECT("申込書!D31")="","",INDIRECT("申込書!D31")&amp;"　"&amp;INDIRECT("申込書!E31")))</f>
        <v/>
      </c>
      <c r="K38" s="22" t="str">
        <f ca="1">ASC(IF(INDIRECT("申込書!F31")="","",INDIRECT("申込書!F31")&amp;"　"&amp;INDIRECT("申込書!G31")))</f>
        <v/>
      </c>
      <c r="L38" s="22"/>
      <c r="M38" s="22"/>
      <c r="O38" s="22" t="str">
        <f ca="1">IF(INDIRECT("申込書!C31")="","",INDIRECT("申込書!C31"))</f>
        <v/>
      </c>
      <c r="P38" s="22" t="str">
        <f ca="1">IF(INDIRECT("申込書!H31")="","",INDIRECT("申込書!H31"))</f>
        <v/>
      </c>
      <c r="Q38" s="22" t="str">
        <f ca="1">IF(INDIRECT("申込書!I31")="","",INDIRECT("申込書!I31"))</f>
        <v/>
      </c>
      <c r="R38" s="25" t="str">
        <f ca="1">IF(INDIRECT("申込書!G3")="","",IF(INDIRECT("申込書!I31")=INDIRECT("申込書!G4"),INDIRECT("申込書!G3"),""))</f>
        <v/>
      </c>
      <c r="S38" s="24"/>
      <c r="T38" s="24" t="str">
        <f ca="1">IF(INDIRECT("申込書!J31")="","",INDIRECT("申込書!J31"))</f>
        <v/>
      </c>
      <c r="U38" s="24"/>
      <c r="V38" s="24" t="str">
        <f ca="1">IF(INDIRECT("申込書!L31")="","",INDIRECT("申込書!L31"))</f>
        <v/>
      </c>
      <c r="W38" s="25" t="str">
        <f ca="1">IF(INDIRECT("申込書!AF31")="○",IF(INDIRECT("申込書!AG31")="",申込書!#REF!,申込書!#REF!&amp;"-"&amp;INDIRECT("申込書!AG31")),"")</f>
        <v/>
      </c>
      <c r="X38" s="48" t="str">
        <f ca="1">IF(INDIRECT("申込書!V31")="","",ASC(INDIRECT("申込書!V31")))</f>
        <v/>
      </c>
      <c r="Y38" s="48"/>
      <c r="Z38" s="48"/>
      <c r="AA38" s="24">
        <v>1</v>
      </c>
      <c r="AB38" s="23"/>
    </row>
    <row r="39" spans="1:28" s="14" customFormat="1" ht="10.5" customHeight="1" x14ac:dyDescent="0.15">
      <c r="A39" s="30" t="str">
        <f ca="1">IF(D39="","",IF(VLOOKUP(E39,クラス・種目リスト!$A$47:$C$107,3,FALSE)=1,VLOOKUP(D39&amp;E39,クラス・種目リスト!$A$2:$B$26,2,FALSE),VLOOKUP(D39,クラス・種目リスト!$A$2:$B$26,2,FALSE)))</f>
        <v/>
      </c>
      <c r="B39" s="30" t="str">
        <f ca="1">IF(E39="","",IF(OR(A39&lt;20,A39&gt;23),VLOOKUP(E39,クラス・種目リスト!$A$47:$C$107,2,FALSE),VLOOKUP(D39&amp;E39,クラス・種目リスト!$A$47:$C$107,2,FALSE)))</f>
        <v/>
      </c>
      <c r="D39" s="31" t="str">
        <f ca="1">IF(OR(INDIRECT("申込書!X31")="",INDIRECT("申込書!X31")="-"),"",INDIRECT("申込書!W31"))</f>
        <v/>
      </c>
      <c r="E39" s="31" t="str">
        <f ca="1">IF(OR(INDIRECT("申込書!X31")="",INDIRECT("申込書!X31")="-"),"",INDIRECT("申込書!X31"))</f>
        <v/>
      </c>
      <c r="F39" s="25" t="str">
        <f ca="1">IF(OR(A39="",OR(A39&lt;20,A39&gt;23)),"",VLOOKUP(D39,クラス・種目リスト!$A$2:$B$26,2,FALSE))</f>
        <v/>
      </c>
      <c r="G39" s="30"/>
      <c r="I39" s="25" t="str">
        <f ca="1">IF(INDIRECT("申込書!B31")="","",INDIRECT("申込書!B31"))</f>
        <v/>
      </c>
      <c r="J39" s="22" t="str">
        <f ca="1">ASC(IF(INDIRECT("申込書!D31")="","",INDIRECT("申込書!D31")&amp;"　"&amp;INDIRECT("申込書!E31")))</f>
        <v/>
      </c>
      <c r="K39" s="22" t="str">
        <f ca="1">ASC(IF(INDIRECT("申込書!F31")="","",INDIRECT("申込書!F31")&amp;"　"&amp;INDIRECT("申込書!G31")))</f>
        <v/>
      </c>
      <c r="L39" s="22"/>
      <c r="M39" s="22"/>
      <c r="O39" s="22" t="str">
        <f ca="1">IF(INDIRECT("申込書!C31")="","",INDIRECT("申込書!C31"))</f>
        <v/>
      </c>
      <c r="P39" s="22" t="str">
        <f ca="1">IF(INDIRECT("申込書!H31")="","",INDIRECT("申込書!H31"))</f>
        <v/>
      </c>
      <c r="Q39" s="22" t="str">
        <f ca="1">IF(INDIRECT("申込書!I31")="","",INDIRECT("申込書!I31"))</f>
        <v/>
      </c>
      <c r="R39" s="25" t="str">
        <f ca="1">IF(INDIRECT("申込書!G3")="","",IF(INDIRECT("申込書!I31")=INDIRECT("申込書!G4"),INDIRECT("申込書!G3"),""))</f>
        <v/>
      </c>
      <c r="S39" s="24"/>
      <c r="T39" s="24" t="str">
        <f ca="1">IF(INDIRECT("申込書!J31")="","",INDIRECT("申込書!J31"))</f>
        <v/>
      </c>
      <c r="U39" s="24"/>
      <c r="V39" s="24" t="str">
        <f ca="1">IF(INDIRECT("申込書!L31")="","",INDIRECT("申込書!L31"))</f>
        <v/>
      </c>
      <c r="W39" s="25" t="str">
        <f ca="1">IF(INDIRECT("申込書!AF31")="○",IF(INDIRECT("申込書!AG31")="",申込書!#REF!,申込書!#REF!&amp;"-"&amp;INDIRECT("申込書!AG31")),"")</f>
        <v/>
      </c>
      <c r="X39" s="14" t="str">
        <f ca="1">IF(INDIRECT("申込書!AE31")="","",ASC(INDIRECT("申込書!AE31")))</f>
        <v/>
      </c>
      <c r="AA39" s="14">
        <v>2</v>
      </c>
      <c r="AB39" s="23"/>
    </row>
    <row r="40" spans="1:28" s="14" customFormat="1" ht="10.5" customHeight="1" x14ac:dyDescent="0.15">
      <c r="A40" s="30" t="str">
        <f ca="1">IF(D40="","",IF(VLOOKUP(E40,クラス・種目リスト!$A$47:$C$107,3,FALSE)=1,VLOOKUP(D40&amp;E40,クラス・種目リスト!$A$2:$B$26,2,FALSE),VLOOKUP(D40,クラス・種目リスト!$A$2:$B$26,2,FALSE)))</f>
        <v/>
      </c>
      <c r="B40" s="30" t="str">
        <f ca="1">IF(E40="","",IF(OR(A40&lt;20,A40&gt;23),VLOOKUP(E40,クラス・種目リスト!$A$47:$C$107,2,FALSE),VLOOKUP(D40&amp;E40,クラス・種目リスト!$A$47:$C$107,2,FALSE)))</f>
        <v/>
      </c>
      <c r="C40" s="30"/>
      <c r="D40" s="22" t="str">
        <f ca="1">IF(OR(INDIRECT("申込書!O32")="",INDIRECT("申込書!O32")="-"),IF(W40="","",IF(O40=1,"Ｒ男",IF(O40=2,"Ｒ女","性別check"))),INDIRECT("申込書!N32"))</f>
        <v/>
      </c>
      <c r="E40" s="22" t="str">
        <f ca="1">IF(OR(INDIRECT("申込書!O32")="",INDIRECT("申込書!O32")="-"),IF(W40="","","リレーonly"),INDIRECT("申込書!O32"))</f>
        <v/>
      </c>
      <c r="F40" s="25" t="str">
        <f ca="1">IF(OR(A40="",OR(A40&lt;20,A40&gt;23)),"",VLOOKUP(D40,クラス・種目リスト!$A$2:$B$26,2,FALSE))</f>
        <v/>
      </c>
      <c r="H40" s="30"/>
      <c r="I40" s="25" t="str">
        <f ca="1">IF(INDIRECT("申込書!B32")="","",INDIRECT("申込書!B32"))</f>
        <v/>
      </c>
      <c r="J40" s="22" t="str">
        <f ca="1">ASC(IF(INDIRECT("申込書!D32")="","",INDIRECT("申込書!D32")&amp;"　"&amp;INDIRECT("申込書!E32")))</f>
        <v/>
      </c>
      <c r="K40" s="22" t="str">
        <f ca="1">ASC(IF(INDIRECT("申込書!F32")="","",INDIRECT("申込書!F32")&amp;"　"&amp;INDIRECT("申込書!G32")))</f>
        <v/>
      </c>
      <c r="L40" s="22"/>
      <c r="M40" s="22"/>
      <c r="O40" s="22" t="str">
        <f ca="1">IF(INDIRECT("申込書!C32")="","",INDIRECT("申込書!C32"))</f>
        <v/>
      </c>
      <c r="P40" s="22" t="str">
        <f ca="1">IF(INDIRECT("申込書!H32")="","",INDIRECT("申込書!H32"))</f>
        <v/>
      </c>
      <c r="Q40" s="22" t="str">
        <f ca="1">IF(INDIRECT("申込書!I32")="","",INDIRECT("申込書!I32"))</f>
        <v/>
      </c>
      <c r="R40" s="25" t="str">
        <f ca="1">IF(INDIRECT("申込書!G3")="","",IF(INDIRECT("申込書!I32")=INDIRECT("申込書!G4"),INDIRECT("申込書!G3"),""))</f>
        <v/>
      </c>
      <c r="S40" s="24"/>
      <c r="T40" s="24" t="str">
        <f ca="1">IF(INDIRECT("申込書!J32")="","",INDIRECT("申込書!J32"))</f>
        <v/>
      </c>
      <c r="U40" s="24"/>
      <c r="V40" s="24" t="str">
        <f ca="1">IF(INDIRECT("申込書!L32")="","",INDIRECT("申込書!L32"))</f>
        <v/>
      </c>
      <c r="W40" s="25" t="str">
        <f ca="1">IF(INDIRECT("申込書!AF32")="○",IF(INDIRECT("申込書!AG32")="",申込書!#REF!,申込書!#REF!&amp;"-"&amp;INDIRECT("申込書!AG32")),"")</f>
        <v/>
      </c>
      <c r="X40" s="48" t="str">
        <f ca="1">IF(INDIRECT("申込書!V32")="","",ASC(INDIRECT("申込書!V32")))</f>
        <v/>
      </c>
      <c r="Y40" s="48"/>
      <c r="Z40" s="48"/>
      <c r="AA40" s="24">
        <v>1</v>
      </c>
      <c r="AB40" s="23"/>
    </row>
    <row r="41" spans="1:28" s="14" customFormat="1" ht="10.5" customHeight="1" x14ac:dyDescent="0.15">
      <c r="A41" s="30" t="str">
        <f ca="1">IF(D41="","",IF(VLOOKUP(E41,クラス・種目リスト!$A$47:$C$107,3,FALSE)=1,VLOOKUP(D41&amp;E41,クラス・種目リスト!$A$2:$B$26,2,FALSE),VLOOKUP(D41,クラス・種目リスト!$A$2:$B$26,2,FALSE)))</f>
        <v/>
      </c>
      <c r="B41" s="30" t="str">
        <f ca="1">IF(E41="","",IF(OR(A41&lt;20,A41&gt;23),VLOOKUP(E41,クラス・種目リスト!$A$47:$C$107,2,FALSE),VLOOKUP(D41&amp;E41,クラス・種目リスト!$A$47:$C$107,2,FALSE)))</f>
        <v/>
      </c>
      <c r="D41" s="31" t="str">
        <f ca="1">IF(OR(INDIRECT("申込書!X32")="",INDIRECT("申込書!X32")="-"),"",INDIRECT("申込書!W32"))</f>
        <v/>
      </c>
      <c r="E41" s="31" t="str">
        <f ca="1">IF(OR(INDIRECT("申込書!X32")="",INDIRECT("申込書!X32")="-"),"",INDIRECT("申込書!X32"))</f>
        <v/>
      </c>
      <c r="F41" s="25" t="str">
        <f ca="1">IF(OR(A41="",OR(A41&lt;20,A41&gt;23)),"",VLOOKUP(D41,クラス・種目リスト!$A$2:$B$26,2,FALSE))</f>
        <v/>
      </c>
      <c r="G41" s="30"/>
      <c r="I41" s="25" t="str">
        <f ca="1">IF(INDIRECT("申込書!B32")="","",INDIRECT("申込書!B32"))</f>
        <v/>
      </c>
      <c r="J41" s="22" t="str">
        <f ca="1">ASC(IF(INDIRECT("申込書!D32")="","",INDIRECT("申込書!D32")&amp;"　"&amp;INDIRECT("申込書!E32")))</f>
        <v/>
      </c>
      <c r="K41" s="22" t="str">
        <f ca="1">ASC(IF(INDIRECT("申込書!F32")="","",INDIRECT("申込書!F32")&amp;"　"&amp;INDIRECT("申込書!G32")))</f>
        <v/>
      </c>
      <c r="L41" s="22"/>
      <c r="M41" s="22"/>
      <c r="O41" s="22" t="str">
        <f ca="1">IF(INDIRECT("申込書!C32")="","",INDIRECT("申込書!C32"))</f>
        <v/>
      </c>
      <c r="P41" s="22" t="str">
        <f ca="1">IF(INDIRECT("申込書!H32")="","",INDIRECT("申込書!H32"))</f>
        <v/>
      </c>
      <c r="Q41" s="22" t="str">
        <f ca="1">IF(INDIRECT("申込書!I32")="","",INDIRECT("申込書!I32"))</f>
        <v/>
      </c>
      <c r="R41" s="25" t="str">
        <f ca="1">IF(INDIRECT("申込書!G3")="","",IF(INDIRECT("申込書!I32")=INDIRECT("申込書!G4"),INDIRECT("申込書!G3"),""))</f>
        <v/>
      </c>
      <c r="S41" s="24"/>
      <c r="T41" s="24" t="str">
        <f ca="1">IF(INDIRECT("申込書!J32")="","",INDIRECT("申込書!J32"))</f>
        <v/>
      </c>
      <c r="U41" s="24"/>
      <c r="V41" s="24" t="str">
        <f ca="1">IF(INDIRECT("申込書!L32")="","",INDIRECT("申込書!L32"))</f>
        <v/>
      </c>
      <c r="W41" s="25" t="str">
        <f ca="1">IF(INDIRECT("申込書!AF32")="○",IF(INDIRECT("申込書!AG32")="",申込書!#REF!,申込書!#REF!&amp;"-"&amp;INDIRECT("申込書!AG32")),"")</f>
        <v/>
      </c>
      <c r="X41" s="14" t="str">
        <f ca="1">IF(INDIRECT("申込書!AE32")="","",ASC(INDIRECT("申込書!AE32")))</f>
        <v/>
      </c>
      <c r="AA41" s="14">
        <v>2</v>
      </c>
      <c r="AB41" s="23"/>
    </row>
    <row r="42" spans="1:28" s="14" customFormat="1" ht="10.5" customHeight="1" x14ac:dyDescent="0.15">
      <c r="A42" s="30" t="str">
        <f ca="1">IF(D42="","",IF(VLOOKUP(E42,クラス・種目リスト!$A$47:$C$107,3,FALSE)=1,VLOOKUP(D42&amp;E42,クラス・種目リスト!$A$2:$B$26,2,FALSE),VLOOKUP(D42,クラス・種目リスト!$A$2:$B$26,2,FALSE)))</f>
        <v/>
      </c>
      <c r="B42" s="30" t="str">
        <f ca="1">IF(E42="","",IF(OR(A42&lt;20,A42&gt;23),VLOOKUP(E42,クラス・種目リスト!$A$47:$C$107,2,FALSE),VLOOKUP(D42&amp;E42,クラス・種目リスト!$A$47:$C$107,2,FALSE)))</f>
        <v/>
      </c>
      <c r="C42" s="30"/>
      <c r="D42" s="22" t="str">
        <f ca="1">IF(OR(INDIRECT("申込書!O33")="",INDIRECT("申込書!O33")="-"),IF(W42="","",IF(O42=1,"Ｒ男",IF(O42=2,"Ｒ女","性別check"))),INDIRECT("申込書!N33"))</f>
        <v/>
      </c>
      <c r="E42" s="22" t="str">
        <f ca="1">IF(OR(INDIRECT("申込書!O33")="",INDIRECT("申込書!O33")="-"),IF(W42="","","リレーonly"),INDIRECT("申込書!O33"))</f>
        <v/>
      </c>
      <c r="F42" s="25" t="str">
        <f ca="1">IF(OR(A42="",OR(A42&lt;20,A42&gt;23)),"",VLOOKUP(D42,クラス・種目リスト!$A$2:$B$26,2,FALSE))</f>
        <v/>
      </c>
      <c r="H42" s="30"/>
      <c r="I42" s="25" t="str">
        <f ca="1">IF(INDIRECT("申込書!B33")="","",INDIRECT("申込書!B33"))</f>
        <v/>
      </c>
      <c r="J42" s="22" t="str">
        <f ca="1">ASC(IF(INDIRECT("申込書!D33")="","",INDIRECT("申込書!D33")&amp;"　"&amp;INDIRECT("申込書!E33")))</f>
        <v/>
      </c>
      <c r="K42" s="22" t="str">
        <f ca="1">ASC(IF(INDIRECT("申込書!F33")="","",INDIRECT("申込書!F33")&amp;"　"&amp;INDIRECT("申込書!G33")))</f>
        <v/>
      </c>
      <c r="L42" s="22"/>
      <c r="M42" s="22"/>
      <c r="O42" s="22" t="str">
        <f ca="1">IF(INDIRECT("申込書!C33")="","",INDIRECT("申込書!C33"))</f>
        <v/>
      </c>
      <c r="P42" s="22" t="str">
        <f ca="1">IF(INDIRECT("申込書!H33")="","",INDIRECT("申込書!H33"))</f>
        <v/>
      </c>
      <c r="Q42" s="22" t="str">
        <f ca="1">IF(INDIRECT("申込書!I33")="","",INDIRECT("申込書!I33"))</f>
        <v/>
      </c>
      <c r="R42" s="25" t="str">
        <f ca="1">IF(INDIRECT("申込書!G3")="","",IF(INDIRECT("申込書!I33")=INDIRECT("申込書!G4"),INDIRECT("申込書!G3"),""))</f>
        <v/>
      </c>
      <c r="S42" s="24"/>
      <c r="T42" s="24" t="str">
        <f ca="1">IF(INDIRECT("申込書!J33")="","",INDIRECT("申込書!J33"))</f>
        <v/>
      </c>
      <c r="U42" s="24"/>
      <c r="V42" s="24" t="str">
        <f ca="1">IF(INDIRECT("申込書!L33")="","",INDIRECT("申込書!L33"))</f>
        <v/>
      </c>
      <c r="W42" s="25" t="str">
        <f ca="1">IF(INDIRECT("申込書!AF33")="○",IF(INDIRECT("申込書!AG33")="",申込書!#REF!,申込書!#REF!&amp;"-"&amp;INDIRECT("申込書!AG33")),"")</f>
        <v/>
      </c>
      <c r="X42" s="48" t="str">
        <f ca="1">IF(INDIRECT("申込書!V33")="","",ASC(INDIRECT("申込書!V33")))</f>
        <v/>
      </c>
      <c r="Y42" s="48"/>
      <c r="Z42" s="48"/>
      <c r="AA42" s="24">
        <v>1</v>
      </c>
      <c r="AB42" s="23"/>
    </row>
    <row r="43" spans="1:28" s="14" customFormat="1" ht="10.5" customHeight="1" x14ac:dyDescent="0.15">
      <c r="A43" s="30" t="str">
        <f ca="1">IF(D43="","",IF(VLOOKUP(E43,クラス・種目リスト!$A$47:$C$107,3,FALSE)=1,VLOOKUP(D43&amp;E43,クラス・種目リスト!$A$2:$B$26,2,FALSE),VLOOKUP(D43,クラス・種目リスト!$A$2:$B$26,2,FALSE)))</f>
        <v/>
      </c>
      <c r="B43" s="30" t="str">
        <f ca="1">IF(E43="","",IF(OR(A43&lt;20,A43&gt;23),VLOOKUP(E43,クラス・種目リスト!$A$47:$C$107,2,FALSE),VLOOKUP(D43&amp;E43,クラス・種目リスト!$A$47:$C$107,2,FALSE)))</f>
        <v/>
      </c>
      <c r="D43" s="31" t="str">
        <f ca="1">IF(OR(INDIRECT("申込書!X33")="",INDIRECT("申込書!X33")="-"),"",INDIRECT("申込書!W33"))</f>
        <v/>
      </c>
      <c r="E43" s="31" t="str">
        <f ca="1">IF(OR(INDIRECT("申込書!X33")="",INDIRECT("申込書!X33")="-"),"",INDIRECT("申込書!X33"))</f>
        <v/>
      </c>
      <c r="F43" s="25" t="str">
        <f ca="1">IF(OR(A43="",OR(A43&lt;20,A43&gt;23)),"",VLOOKUP(D43,クラス・種目リスト!$A$2:$B$26,2,FALSE))</f>
        <v/>
      </c>
      <c r="G43" s="30"/>
      <c r="I43" s="25" t="str">
        <f ca="1">IF(INDIRECT("申込書!B33")="","",INDIRECT("申込書!B33"))</f>
        <v/>
      </c>
      <c r="J43" s="22" t="str">
        <f ca="1">ASC(IF(INDIRECT("申込書!D33")="","",INDIRECT("申込書!D33")&amp;"　"&amp;INDIRECT("申込書!E33")))</f>
        <v/>
      </c>
      <c r="K43" s="22" t="str">
        <f ca="1">ASC(IF(INDIRECT("申込書!F33")="","",INDIRECT("申込書!F33")&amp;"　"&amp;INDIRECT("申込書!G33")))</f>
        <v/>
      </c>
      <c r="L43" s="22"/>
      <c r="M43" s="22"/>
      <c r="O43" s="22" t="str">
        <f ca="1">IF(INDIRECT("申込書!C33")="","",INDIRECT("申込書!C33"))</f>
        <v/>
      </c>
      <c r="P43" s="22" t="str">
        <f ca="1">IF(INDIRECT("申込書!H33")="","",INDIRECT("申込書!H33"))</f>
        <v/>
      </c>
      <c r="Q43" s="22" t="str">
        <f ca="1">IF(INDIRECT("申込書!I33")="","",INDIRECT("申込書!I33"))</f>
        <v/>
      </c>
      <c r="R43" s="25" t="str">
        <f ca="1">IF(INDIRECT("申込書!G3")="","",IF(INDIRECT("申込書!I33")=INDIRECT("申込書!G4"),INDIRECT("申込書!G3"),""))</f>
        <v/>
      </c>
      <c r="S43" s="24"/>
      <c r="T43" s="24" t="str">
        <f ca="1">IF(INDIRECT("申込書!J33")="","",INDIRECT("申込書!J33"))</f>
        <v/>
      </c>
      <c r="U43" s="24"/>
      <c r="V43" s="24" t="str">
        <f ca="1">IF(INDIRECT("申込書!L33")="","",INDIRECT("申込書!L33"))</f>
        <v/>
      </c>
      <c r="W43" s="25" t="str">
        <f ca="1">IF(INDIRECT("申込書!AF33")="○",IF(INDIRECT("申込書!AG33")="",申込書!#REF!,申込書!#REF!&amp;"-"&amp;INDIRECT("申込書!AG33")),"")</f>
        <v/>
      </c>
      <c r="X43" s="14" t="str">
        <f ca="1">IF(INDIRECT("申込書!AE33")="","",ASC(INDIRECT("申込書!AE33")))</f>
        <v/>
      </c>
      <c r="AA43" s="14">
        <v>2</v>
      </c>
      <c r="AB43" s="23"/>
    </row>
    <row r="44" spans="1:28" s="14" customFormat="1" ht="10.5" customHeight="1" x14ac:dyDescent="0.15">
      <c r="A44" s="30" t="str">
        <f ca="1">IF(D44="","",IF(VLOOKUP(E44,クラス・種目リスト!$A$47:$C$107,3,FALSE)=1,VLOOKUP(D44&amp;E44,クラス・種目リスト!$A$2:$B$26,2,FALSE),VLOOKUP(D44,クラス・種目リスト!$A$2:$B$26,2,FALSE)))</f>
        <v/>
      </c>
      <c r="B44" s="30" t="str">
        <f ca="1">IF(E44="","",IF(OR(A44&lt;20,A44&gt;23),VLOOKUP(E44,クラス・種目リスト!$A$47:$C$107,2,FALSE),VLOOKUP(D44&amp;E44,クラス・種目リスト!$A$47:$C$107,2,FALSE)))</f>
        <v/>
      </c>
      <c r="C44" s="30"/>
      <c r="D44" s="22" t="str">
        <f ca="1">IF(OR(INDIRECT("申込書!O34")="",INDIRECT("申込書!O34")="-"),IF(W44="","",IF(O44=1,"Ｒ男",IF(O44=2,"Ｒ女","性別check"))),INDIRECT("申込書!N34"))</f>
        <v/>
      </c>
      <c r="E44" s="22" t="str">
        <f ca="1">IF(OR(INDIRECT("申込書!O34")="",INDIRECT("申込書!O34")="-"),IF(W44="","","リレーonly"),INDIRECT("申込書!O34"))</f>
        <v/>
      </c>
      <c r="F44" s="25" t="str">
        <f ca="1">IF(OR(A44="",OR(A44&lt;20,A44&gt;23)),"",VLOOKUP(D44,クラス・種目リスト!$A$2:$B$26,2,FALSE))</f>
        <v/>
      </c>
      <c r="H44" s="30"/>
      <c r="I44" s="25" t="str">
        <f ca="1">IF(INDIRECT("申込書!B34")="","",INDIRECT("申込書!B34"))</f>
        <v/>
      </c>
      <c r="J44" s="22" t="str">
        <f ca="1">ASC(IF(INDIRECT("申込書!D34")="","",INDIRECT("申込書!D34")&amp;"　"&amp;INDIRECT("申込書!E34")))</f>
        <v/>
      </c>
      <c r="K44" s="22" t="str">
        <f ca="1">ASC(IF(INDIRECT("申込書!F34")="","",INDIRECT("申込書!F34")&amp;"　"&amp;INDIRECT("申込書!G34")))</f>
        <v/>
      </c>
      <c r="L44" s="22"/>
      <c r="M44" s="22"/>
      <c r="O44" s="22" t="str">
        <f ca="1">IF(INDIRECT("申込書!C34")="","",INDIRECT("申込書!C34"))</f>
        <v/>
      </c>
      <c r="P44" s="22" t="str">
        <f ca="1">IF(INDIRECT("申込書!H34")="","",INDIRECT("申込書!H34"))</f>
        <v/>
      </c>
      <c r="Q44" s="22" t="str">
        <f ca="1">IF(INDIRECT("申込書!I34")="","",INDIRECT("申込書!I34"))</f>
        <v/>
      </c>
      <c r="R44" s="25" t="str">
        <f ca="1">IF(INDIRECT("申込書!G3")="","",IF(INDIRECT("申込書!I34")=INDIRECT("申込書!G4"),INDIRECT("申込書!G3"),""))</f>
        <v/>
      </c>
      <c r="S44" s="24"/>
      <c r="T44" s="24" t="str">
        <f ca="1">IF(INDIRECT("申込書!J34")="","",INDIRECT("申込書!J34"))</f>
        <v/>
      </c>
      <c r="U44" s="24"/>
      <c r="V44" s="24" t="str">
        <f ca="1">IF(INDIRECT("申込書!L34")="","",INDIRECT("申込書!L34"))</f>
        <v/>
      </c>
      <c r="W44" s="25" t="str">
        <f ca="1">IF(INDIRECT("申込書!AF34")="○",IF(INDIRECT("申込書!AG34")="",申込書!#REF!,申込書!#REF!&amp;"-"&amp;INDIRECT("申込書!AG34")),"")</f>
        <v/>
      </c>
      <c r="X44" s="48" t="str">
        <f ca="1">IF(INDIRECT("申込書!V34")="","",ASC(INDIRECT("申込書!V34")))</f>
        <v/>
      </c>
      <c r="Y44" s="48"/>
      <c r="Z44" s="48"/>
      <c r="AA44" s="24">
        <v>1</v>
      </c>
      <c r="AB44" s="23"/>
    </row>
    <row r="45" spans="1:28" s="14" customFormat="1" ht="10.5" customHeight="1" x14ac:dyDescent="0.15">
      <c r="A45" s="30" t="str">
        <f ca="1">IF(D45="","",IF(VLOOKUP(E45,クラス・種目リスト!$A$47:$C$107,3,FALSE)=1,VLOOKUP(D45&amp;E45,クラス・種目リスト!$A$2:$B$26,2,FALSE),VLOOKUP(D45,クラス・種目リスト!$A$2:$B$26,2,FALSE)))</f>
        <v/>
      </c>
      <c r="B45" s="30" t="str">
        <f ca="1">IF(E45="","",IF(OR(A45&lt;20,A45&gt;23),VLOOKUP(E45,クラス・種目リスト!$A$47:$C$107,2,FALSE),VLOOKUP(D45&amp;E45,クラス・種目リスト!$A$47:$C$107,2,FALSE)))</f>
        <v/>
      </c>
      <c r="D45" s="31" t="str">
        <f ca="1">IF(OR(INDIRECT("申込書!X34")="",INDIRECT("申込書!X34")="-"),"",INDIRECT("申込書!W34"))</f>
        <v/>
      </c>
      <c r="E45" s="31" t="str">
        <f ca="1">IF(OR(INDIRECT("申込書!X34")="",INDIRECT("申込書!X34")="-"),"",INDIRECT("申込書!X34"))</f>
        <v/>
      </c>
      <c r="F45" s="25" t="str">
        <f ca="1">IF(OR(A45="",OR(A45&lt;20,A45&gt;23)),"",VLOOKUP(D45,クラス・種目リスト!$A$2:$B$26,2,FALSE))</f>
        <v/>
      </c>
      <c r="G45" s="30"/>
      <c r="I45" s="25" t="str">
        <f ca="1">IF(INDIRECT("申込書!B34")="","",INDIRECT("申込書!B34"))</f>
        <v/>
      </c>
      <c r="J45" s="22" t="str">
        <f ca="1">ASC(IF(INDIRECT("申込書!D34")="","",INDIRECT("申込書!D34")&amp;"　"&amp;INDIRECT("申込書!E34")))</f>
        <v/>
      </c>
      <c r="K45" s="22" t="str">
        <f ca="1">ASC(IF(INDIRECT("申込書!F34")="","",INDIRECT("申込書!F34")&amp;"　"&amp;INDIRECT("申込書!G34")))</f>
        <v/>
      </c>
      <c r="L45" s="22"/>
      <c r="M45" s="22"/>
      <c r="O45" s="22" t="str">
        <f ca="1">IF(INDIRECT("申込書!C34")="","",INDIRECT("申込書!C34"))</f>
        <v/>
      </c>
      <c r="P45" s="22" t="str">
        <f ca="1">IF(INDIRECT("申込書!H34")="","",INDIRECT("申込書!H34"))</f>
        <v/>
      </c>
      <c r="Q45" s="22" t="str">
        <f ca="1">IF(INDIRECT("申込書!I34")="","",INDIRECT("申込書!I34"))</f>
        <v/>
      </c>
      <c r="R45" s="25" t="str">
        <f ca="1">IF(INDIRECT("申込書!G3")="","",IF(INDIRECT("申込書!I34")=INDIRECT("申込書!G4"),INDIRECT("申込書!G3"),""))</f>
        <v/>
      </c>
      <c r="S45" s="24"/>
      <c r="T45" s="24" t="str">
        <f ca="1">IF(INDIRECT("申込書!J34")="","",INDIRECT("申込書!J34"))</f>
        <v/>
      </c>
      <c r="U45" s="24"/>
      <c r="V45" s="24" t="str">
        <f ca="1">IF(INDIRECT("申込書!L34")="","",INDIRECT("申込書!L34"))</f>
        <v/>
      </c>
      <c r="W45" s="25" t="str">
        <f ca="1">IF(INDIRECT("申込書!AF34")="○",IF(INDIRECT("申込書!AG34")="",申込書!#REF!,申込書!#REF!&amp;"-"&amp;INDIRECT("申込書!AG34")),"")</f>
        <v/>
      </c>
      <c r="X45" s="14" t="str">
        <f ca="1">IF(INDIRECT("申込書!AE34")="","",ASC(INDIRECT("申込書!AE34")))</f>
        <v/>
      </c>
      <c r="AA45" s="14">
        <v>2</v>
      </c>
      <c r="AB45" s="23"/>
    </row>
    <row r="46" spans="1:28" s="14" customFormat="1" ht="10.5" customHeight="1" x14ac:dyDescent="0.15">
      <c r="A46" s="30" t="str">
        <f ca="1">IF(D46="","",IF(VLOOKUP(E46,クラス・種目リスト!$A$47:$C$107,3,FALSE)=1,VLOOKUP(D46&amp;E46,クラス・種目リスト!$A$2:$B$26,2,FALSE),VLOOKUP(D46,クラス・種目リスト!$A$2:$B$26,2,FALSE)))</f>
        <v/>
      </c>
      <c r="B46" s="30" t="str">
        <f ca="1">IF(E46="","",IF(OR(A46&lt;20,A46&gt;23),VLOOKUP(E46,クラス・種目リスト!$A$47:$C$107,2,FALSE),VLOOKUP(D46&amp;E46,クラス・種目リスト!$A$47:$C$107,2,FALSE)))</f>
        <v/>
      </c>
      <c r="C46" s="30"/>
      <c r="D46" s="22" t="str">
        <f ca="1">IF(OR(INDIRECT("申込書!O35")="",INDIRECT("申込書!O35")="-"),IF(W46="","",IF(O46=1,"Ｒ男",IF(O46=2,"Ｒ女","性別check"))),INDIRECT("申込書!N35"))</f>
        <v/>
      </c>
      <c r="E46" s="22" t="str">
        <f ca="1">IF(OR(INDIRECT("申込書!O35")="",INDIRECT("申込書!O35")="-"),IF(W46="","","リレーonly"),INDIRECT("申込書!O35"))</f>
        <v/>
      </c>
      <c r="F46" s="25" t="str">
        <f ca="1">IF(OR(A46="",OR(A46&lt;20,A46&gt;23)),"",VLOOKUP(D46,クラス・種目リスト!$A$2:$B$26,2,FALSE))</f>
        <v/>
      </c>
      <c r="H46" s="30"/>
      <c r="I46" s="25" t="str">
        <f ca="1">IF(INDIRECT("申込書!B35")="","",INDIRECT("申込書!B35"))</f>
        <v/>
      </c>
      <c r="J46" s="22" t="str">
        <f ca="1">ASC(IF(INDIRECT("申込書!D35")="","",INDIRECT("申込書!D35")&amp;"　"&amp;INDIRECT("申込書!E35")))</f>
        <v/>
      </c>
      <c r="K46" s="22" t="str">
        <f ca="1">ASC(IF(INDIRECT("申込書!F35")="","",INDIRECT("申込書!F35")&amp;"　"&amp;INDIRECT("申込書!G35")))</f>
        <v/>
      </c>
      <c r="L46" s="22"/>
      <c r="M46" s="22"/>
      <c r="O46" s="22" t="str">
        <f ca="1">IF(INDIRECT("申込書!C35")="","",INDIRECT("申込書!C35"))</f>
        <v/>
      </c>
      <c r="P46" s="22" t="str">
        <f ca="1">IF(INDIRECT("申込書!H35")="","",INDIRECT("申込書!H35"))</f>
        <v/>
      </c>
      <c r="Q46" s="22" t="str">
        <f ca="1">IF(INDIRECT("申込書!I35")="","",INDIRECT("申込書!I35"))</f>
        <v/>
      </c>
      <c r="R46" s="25" t="str">
        <f ca="1">IF(INDIRECT("申込書!G3")="","",IF(INDIRECT("申込書!I35")=INDIRECT("申込書!G4"),INDIRECT("申込書!G3"),""))</f>
        <v/>
      </c>
      <c r="S46" s="24"/>
      <c r="T46" s="24" t="str">
        <f ca="1">IF(INDIRECT("申込書!J35")="","",INDIRECT("申込書!J35"))</f>
        <v/>
      </c>
      <c r="U46" s="24"/>
      <c r="V46" s="24" t="str">
        <f ca="1">IF(INDIRECT("申込書!L35")="","",INDIRECT("申込書!L35"))</f>
        <v/>
      </c>
      <c r="W46" s="25" t="str">
        <f ca="1">IF(INDIRECT("申込書!AF35")="○",IF(INDIRECT("申込書!AG35")="",申込書!#REF!,申込書!#REF!&amp;"-"&amp;INDIRECT("申込書!AG35")),"")</f>
        <v/>
      </c>
      <c r="X46" s="48" t="str">
        <f ca="1">IF(INDIRECT("申込書!V35")="","",ASC(INDIRECT("申込書!V35")))</f>
        <v/>
      </c>
      <c r="Y46" s="48"/>
      <c r="Z46" s="48"/>
      <c r="AA46" s="24">
        <v>1</v>
      </c>
      <c r="AB46" s="23"/>
    </row>
    <row r="47" spans="1:28" s="14" customFormat="1" ht="10.5" customHeight="1" x14ac:dyDescent="0.15">
      <c r="A47" s="30" t="str">
        <f ca="1">IF(D47="","",IF(VLOOKUP(E47,クラス・種目リスト!$A$47:$C$107,3,FALSE)=1,VLOOKUP(D47&amp;E47,クラス・種目リスト!$A$2:$B$26,2,FALSE),VLOOKUP(D47,クラス・種目リスト!$A$2:$B$26,2,FALSE)))</f>
        <v/>
      </c>
      <c r="B47" s="30" t="str">
        <f ca="1">IF(E47="","",IF(OR(A47&lt;20,A47&gt;23),VLOOKUP(E47,クラス・種目リスト!$A$47:$C$107,2,FALSE),VLOOKUP(D47&amp;E47,クラス・種目リスト!$A$47:$C$107,2,FALSE)))</f>
        <v/>
      </c>
      <c r="D47" s="31" t="str">
        <f ca="1">IF(OR(INDIRECT("申込書!X35")="",INDIRECT("申込書!X35")="-"),"",INDIRECT("申込書!W35"))</f>
        <v/>
      </c>
      <c r="E47" s="31" t="str">
        <f ca="1">IF(OR(INDIRECT("申込書!X35")="",INDIRECT("申込書!X35")="-"),"",INDIRECT("申込書!X35"))</f>
        <v/>
      </c>
      <c r="F47" s="25" t="str">
        <f ca="1">IF(OR(A47="",OR(A47&lt;20,A47&gt;23)),"",VLOOKUP(D47,クラス・種目リスト!$A$2:$B$26,2,FALSE))</f>
        <v/>
      </c>
      <c r="G47" s="30"/>
      <c r="I47" s="25" t="str">
        <f ca="1">IF(INDIRECT("申込書!B35")="","",INDIRECT("申込書!B35"))</f>
        <v/>
      </c>
      <c r="J47" s="22" t="str">
        <f ca="1">ASC(IF(INDIRECT("申込書!D35")="","",INDIRECT("申込書!D35")&amp;"　"&amp;INDIRECT("申込書!E35")))</f>
        <v/>
      </c>
      <c r="K47" s="22" t="str">
        <f ca="1">ASC(IF(INDIRECT("申込書!F35")="","",INDIRECT("申込書!F35")&amp;"　"&amp;INDIRECT("申込書!G35")))</f>
        <v/>
      </c>
      <c r="L47" s="22"/>
      <c r="M47" s="22"/>
      <c r="O47" s="22" t="str">
        <f ca="1">IF(INDIRECT("申込書!C35")="","",INDIRECT("申込書!C35"))</f>
        <v/>
      </c>
      <c r="P47" s="22" t="str">
        <f ca="1">IF(INDIRECT("申込書!H35")="","",INDIRECT("申込書!H35"))</f>
        <v/>
      </c>
      <c r="Q47" s="22" t="str">
        <f ca="1">IF(INDIRECT("申込書!I35")="","",INDIRECT("申込書!I35"))</f>
        <v/>
      </c>
      <c r="R47" s="25" t="str">
        <f ca="1">IF(INDIRECT("申込書!G3")="","",IF(INDIRECT("申込書!I35")=INDIRECT("申込書!G4"),INDIRECT("申込書!G3"),""))</f>
        <v/>
      </c>
      <c r="S47" s="24"/>
      <c r="T47" s="24" t="str">
        <f ca="1">IF(INDIRECT("申込書!J35")="","",INDIRECT("申込書!J35"))</f>
        <v/>
      </c>
      <c r="U47" s="24"/>
      <c r="V47" s="24" t="str">
        <f ca="1">IF(INDIRECT("申込書!L35")="","",INDIRECT("申込書!L35"))</f>
        <v/>
      </c>
      <c r="W47" s="25" t="str">
        <f ca="1">IF(INDIRECT("申込書!AF35")="○",IF(INDIRECT("申込書!AG35")="",申込書!#REF!,申込書!#REF!&amp;"-"&amp;INDIRECT("申込書!AG35")),"")</f>
        <v/>
      </c>
      <c r="X47" s="14" t="str">
        <f ca="1">IF(INDIRECT("申込書!AE35")="","",ASC(INDIRECT("申込書!AE35")))</f>
        <v/>
      </c>
      <c r="AA47" s="14">
        <v>2</v>
      </c>
      <c r="AB47" s="23"/>
    </row>
    <row r="48" spans="1:28" s="14" customFormat="1" ht="10.5" customHeight="1" x14ac:dyDescent="0.15">
      <c r="A48" s="30" t="str">
        <f ca="1">IF(D48="","",IF(VLOOKUP(E48,クラス・種目リスト!$A$47:$C$107,3,FALSE)=1,VLOOKUP(D48&amp;E48,クラス・種目リスト!$A$2:$B$26,2,FALSE),VLOOKUP(D48,クラス・種目リスト!$A$2:$B$26,2,FALSE)))</f>
        <v/>
      </c>
      <c r="B48" s="30" t="str">
        <f ca="1">IF(E48="","",IF(OR(A48&lt;20,A48&gt;23),VLOOKUP(E48,クラス・種目リスト!$A$47:$C$107,2,FALSE),VLOOKUP(D48&amp;E48,クラス・種目リスト!$A$47:$C$107,2,FALSE)))</f>
        <v/>
      </c>
      <c r="C48" s="30"/>
      <c r="D48" s="22" t="str">
        <f ca="1">IF(OR(INDIRECT("申込書!O36")="",INDIRECT("申込書!O36")="-"),IF(W48="","",IF(O48=1,"Ｒ男",IF(O48=2,"Ｒ女","性別check"))),INDIRECT("申込書!N36"))</f>
        <v/>
      </c>
      <c r="E48" s="22" t="str">
        <f ca="1">IF(OR(INDIRECT("申込書!O36")="",INDIRECT("申込書!O36")="-"),IF(W48="","","リレーonly"),INDIRECT("申込書!O36"))</f>
        <v/>
      </c>
      <c r="F48" s="25" t="str">
        <f ca="1">IF(OR(A48="",OR(A48&lt;20,A48&gt;23)),"",VLOOKUP(D48,クラス・種目リスト!$A$2:$B$26,2,FALSE))</f>
        <v/>
      </c>
      <c r="H48" s="30"/>
      <c r="I48" s="25" t="str">
        <f ca="1">IF(INDIRECT("申込書!B36")="","",INDIRECT("申込書!B36"))</f>
        <v/>
      </c>
      <c r="J48" s="22" t="str">
        <f ca="1">ASC(IF(INDIRECT("申込書!D36")="","",INDIRECT("申込書!D36")&amp;"　"&amp;INDIRECT("申込書!E36")))</f>
        <v/>
      </c>
      <c r="K48" s="22" t="str">
        <f ca="1">ASC(IF(INDIRECT("申込書!F36")="","",INDIRECT("申込書!F36")&amp;"　"&amp;INDIRECT("申込書!G36")))</f>
        <v/>
      </c>
      <c r="L48" s="22"/>
      <c r="M48" s="22"/>
      <c r="O48" s="22" t="str">
        <f ca="1">IF(INDIRECT("申込書!C36")="","",INDIRECT("申込書!C36"))</f>
        <v/>
      </c>
      <c r="P48" s="22" t="str">
        <f ca="1">IF(INDIRECT("申込書!H36")="","",INDIRECT("申込書!H36"))</f>
        <v/>
      </c>
      <c r="Q48" s="22" t="str">
        <f ca="1">IF(INDIRECT("申込書!I36")="","",INDIRECT("申込書!I36"))</f>
        <v/>
      </c>
      <c r="R48" s="25" t="str">
        <f ca="1">IF(INDIRECT("申込書!G3")="","",IF(INDIRECT("申込書!I36")=INDIRECT("申込書!G4"),INDIRECT("申込書!G3"),""))</f>
        <v/>
      </c>
      <c r="S48" s="24"/>
      <c r="T48" s="24" t="str">
        <f ca="1">IF(INDIRECT("申込書!J36")="","",INDIRECT("申込書!J36"))</f>
        <v/>
      </c>
      <c r="U48" s="24"/>
      <c r="V48" s="24" t="str">
        <f ca="1">IF(INDIRECT("申込書!L36")="","",INDIRECT("申込書!L36"))</f>
        <v/>
      </c>
      <c r="W48" s="25" t="str">
        <f ca="1">IF(INDIRECT("申込書!AF36")="○",IF(INDIRECT("申込書!AG36")="",申込書!#REF!,申込書!#REF!&amp;"-"&amp;INDIRECT("申込書!AG36")),"")</f>
        <v/>
      </c>
      <c r="X48" s="48" t="str">
        <f ca="1">IF(INDIRECT("申込書!V36")="","",ASC(INDIRECT("申込書!V36")))</f>
        <v/>
      </c>
      <c r="Y48" s="48"/>
      <c r="Z48" s="48"/>
      <c r="AA48" s="24">
        <v>1</v>
      </c>
      <c r="AB48" s="23"/>
    </row>
    <row r="49" spans="1:28" s="14" customFormat="1" ht="10.5" customHeight="1" x14ac:dyDescent="0.15">
      <c r="A49" s="30" t="str">
        <f ca="1">IF(D49="","",IF(VLOOKUP(E49,クラス・種目リスト!$A$47:$C$107,3,FALSE)=1,VLOOKUP(D49&amp;E49,クラス・種目リスト!$A$2:$B$26,2,FALSE),VLOOKUP(D49,クラス・種目リスト!$A$2:$B$26,2,FALSE)))</f>
        <v/>
      </c>
      <c r="B49" s="30" t="str">
        <f ca="1">IF(E49="","",IF(OR(A49&lt;20,A49&gt;23),VLOOKUP(E49,クラス・種目リスト!$A$47:$C$107,2,FALSE),VLOOKUP(D49&amp;E49,クラス・種目リスト!$A$47:$C$107,2,FALSE)))</f>
        <v/>
      </c>
      <c r="D49" s="31" t="str">
        <f ca="1">IF(OR(INDIRECT("申込書!X36")="",INDIRECT("申込書!X36")="-"),"",INDIRECT("申込書!W36"))</f>
        <v/>
      </c>
      <c r="E49" s="31" t="str">
        <f ca="1">IF(OR(INDIRECT("申込書!X36")="",INDIRECT("申込書!X36")="-"),"",INDIRECT("申込書!X36"))</f>
        <v/>
      </c>
      <c r="F49" s="25" t="str">
        <f ca="1">IF(OR(A49="",OR(A49&lt;20,A49&gt;23)),"",VLOOKUP(D49,クラス・種目リスト!$A$2:$B$26,2,FALSE))</f>
        <v/>
      </c>
      <c r="G49" s="30"/>
      <c r="I49" s="25" t="str">
        <f ca="1">IF(INDIRECT("申込書!B36")="","",INDIRECT("申込書!B36"))</f>
        <v/>
      </c>
      <c r="J49" s="22" t="str">
        <f ca="1">ASC(IF(INDIRECT("申込書!D36")="","",INDIRECT("申込書!D36")&amp;"　"&amp;INDIRECT("申込書!E36")))</f>
        <v/>
      </c>
      <c r="K49" s="22" t="str">
        <f ca="1">ASC(IF(INDIRECT("申込書!F36")="","",INDIRECT("申込書!F36")&amp;"　"&amp;INDIRECT("申込書!G36")))</f>
        <v/>
      </c>
      <c r="L49" s="22"/>
      <c r="M49" s="22"/>
      <c r="O49" s="22" t="str">
        <f ca="1">IF(INDIRECT("申込書!C36")="","",INDIRECT("申込書!C36"))</f>
        <v/>
      </c>
      <c r="P49" s="22" t="str">
        <f ca="1">IF(INDIRECT("申込書!H36")="","",INDIRECT("申込書!H36"))</f>
        <v/>
      </c>
      <c r="Q49" s="22" t="str">
        <f ca="1">IF(INDIRECT("申込書!I36")="","",INDIRECT("申込書!I36"))</f>
        <v/>
      </c>
      <c r="R49" s="25" t="str">
        <f ca="1">IF(INDIRECT("申込書!G3")="","",IF(INDIRECT("申込書!I36")=INDIRECT("申込書!G4"),INDIRECT("申込書!G3"),""))</f>
        <v/>
      </c>
      <c r="S49" s="24"/>
      <c r="T49" s="24" t="str">
        <f ca="1">IF(INDIRECT("申込書!J36")="","",INDIRECT("申込書!J36"))</f>
        <v/>
      </c>
      <c r="U49" s="24"/>
      <c r="V49" s="24" t="str">
        <f ca="1">IF(INDIRECT("申込書!L36")="","",INDIRECT("申込書!L36"))</f>
        <v/>
      </c>
      <c r="W49" s="25" t="str">
        <f ca="1">IF(INDIRECT("申込書!AF36")="○",IF(INDIRECT("申込書!AG36")="",申込書!#REF!,申込書!#REF!&amp;"-"&amp;INDIRECT("申込書!AG36")),"")</f>
        <v/>
      </c>
      <c r="X49" s="14" t="str">
        <f ca="1">IF(INDIRECT("申込書!AE36")="","",ASC(INDIRECT("申込書!AE36")))</f>
        <v/>
      </c>
      <c r="AA49" s="14">
        <v>2</v>
      </c>
      <c r="AB49" s="23"/>
    </row>
    <row r="50" spans="1:28" s="14" customFormat="1" ht="10.5" customHeight="1" x14ac:dyDescent="0.15">
      <c r="A50" s="30" t="str">
        <f ca="1">IF(D50="","",IF(VLOOKUP(E50,クラス・種目リスト!$A$47:$C$107,3,FALSE)=1,VLOOKUP(D50&amp;E50,クラス・種目リスト!$A$2:$B$26,2,FALSE),VLOOKUP(D50,クラス・種目リスト!$A$2:$B$26,2,FALSE)))</f>
        <v/>
      </c>
      <c r="B50" s="30" t="str">
        <f ca="1">IF(E50="","",IF(OR(A50&lt;20,A50&gt;23),VLOOKUP(E50,クラス・種目リスト!$A$47:$C$107,2,FALSE),VLOOKUP(D50&amp;E50,クラス・種目リスト!$A$47:$C$107,2,FALSE)))</f>
        <v/>
      </c>
      <c r="C50" s="30"/>
      <c r="D50" s="22" t="str">
        <f ca="1">IF(OR(INDIRECT("申込書!O37")="",INDIRECT("申込書!O37")="-"),IF(W50="","",IF(O50=1,"Ｒ男",IF(O50=2,"Ｒ女","性別check"))),INDIRECT("申込書!N37"))</f>
        <v/>
      </c>
      <c r="E50" s="22" t="str">
        <f ca="1">IF(OR(INDIRECT("申込書!O37")="",INDIRECT("申込書!O37")="-"),IF(W50="","","リレーonly"),INDIRECT("申込書!O37"))</f>
        <v/>
      </c>
      <c r="F50" s="25" t="str">
        <f ca="1">IF(OR(A50="",OR(A50&lt;20,A50&gt;23)),"",VLOOKUP(D50,クラス・種目リスト!$A$2:$B$26,2,FALSE))</f>
        <v/>
      </c>
      <c r="H50" s="30"/>
      <c r="I50" s="25" t="str">
        <f ca="1">IF(INDIRECT("申込書!B37")="","",INDIRECT("申込書!B37"))</f>
        <v/>
      </c>
      <c r="J50" s="22" t="str">
        <f ca="1">ASC(IF(INDIRECT("申込書!D37")="","",INDIRECT("申込書!D37")&amp;"　"&amp;INDIRECT("申込書!E37")))</f>
        <v/>
      </c>
      <c r="K50" s="22" t="str">
        <f ca="1">ASC(IF(INDIRECT("申込書!F37")="","",INDIRECT("申込書!F37")&amp;"　"&amp;INDIRECT("申込書!G37")))</f>
        <v/>
      </c>
      <c r="L50" s="22"/>
      <c r="M50" s="22"/>
      <c r="O50" s="22" t="str">
        <f ca="1">IF(INDIRECT("申込書!C37")="","",INDIRECT("申込書!C37"))</f>
        <v/>
      </c>
      <c r="P50" s="22" t="str">
        <f ca="1">IF(INDIRECT("申込書!H37")="","",INDIRECT("申込書!H37"))</f>
        <v/>
      </c>
      <c r="Q50" s="22" t="str">
        <f ca="1">IF(INDIRECT("申込書!I37")="","",INDIRECT("申込書!I37"))</f>
        <v/>
      </c>
      <c r="R50" s="25" t="str">
        <f ca="1">IF(INDIRECT("申込書!G3")="","",IF(INDIRECT("申込書!I37")=INDIRECT("申込書!G4"),INDIRECT("申込書!G3"),""))</f>
        <v/>
      </c>
      <c r="S50" s="24"/>
      <c r="T50" s="24" t="str">
        <f ca="1">IF(INDIRECT("申込書!J37")="","",INDIRECT("申込書!J37"))</f>
        <v/>
      </c>
      <c r="U50" s="24"/>
      <c r="V50" s="24" t="str">
        <f ca="1">IF(INDIRECT("申込書!L37")="","",INDIRECT("申込書!L37"))</f>
        <v/>
      </c>
      <c r="W50" s="25" t="str">
        <f ca="1">IF(INDIRECT("申込書!AF37")="○",IF(INDIRECT("申込書!AG37")="",申込書!#REF!,申込書!#REF!&amp;"-"&amp;INDIRECT("申込書!AG37")),"")</f>
        <v/>
      </c>
      <c r="X50" s="48" t="str">
        <f ca="1">IF(INDIRECT("申込書!V37")="","",ASC(INDIRECT("申込書!V37")))</f>
        <v/>
      </c>
      <c r="Y50" s="48"/>
      <c r="Z50" s="48"/>
      <c r="AA50" s="24">
        <v>1</v>
      </c>
      <c r="AB50" s="23"/>
    </row>
    <row r="51" spans="1:28" s="14" customFormat="1" ht="10.5" customHeight="1" x14ac:dyDescent="0.15">
      <c r="A51" s="30" t="str">
        <f ca="1">IF(D51="","",IF(VLOOKUP(E51,クラス・種目リスト!$A$47:$C$107,3,FALSE)=1,VLOOKUP(D51&amp;E51,クラス・種目リスト!$A$2:$B$26,2,FALSE),VLOOKUP(D51,クラス・種目リスト!$A$2:$B$26,2,FALSE)))</f>
        <v/>
      </c>
      <c r="B51" s="30" t="str">
        <f ca="1">IF(E51="","",IF(OR(A51&lt;20,A51&gt;23),VLOOKUP(E51,クラス・種目リスト!$A$47:$C$107,2,FALSE),VLOOKUP(D51&amp;E51,クラス・種目リスト!$A$47:$C$107,2,FALSE)))</f>
        <v/>
      </c>
      <c r="D51" s="31" t="str">
        <f ca="1">IF(OR(INDIRECT("申込書!X37")="",INDIRECT("申込書!X37")="-"),"",INDIRECT("申込書!W37"))</f>
        <v/>
      </c>
      <c r="E51" s="31" t="str">
        <f ca="1">IF(OR(INDIRECT("申込書!X37")="",INDIRECT("申込書!X37")="-"),"",INDIRECT("申込書!X37"))</f>
        <v/>
      </c>
      <c r="F51" s="25" t="str">
        <f ca="1">IF(OR(A51="",OR(A51&lt;20,A51&gt;23)),"",VLOOKUP(D51,クラス・種目リスト!$A$2:$B$26,2,FALSE))</f>
        <v/>
      </c>
      <c r="G51" s="30"/>
      <c r="I51" s="25" t="str">
        <f ca="1">IF(INDIRECT("申込書!B37")="","",INDIRECT("申込書!B37"))</f>
        <v/>
      </c>
      <c r="J51" s="22" t="str">
        <f ca="1">ASC(IF(INDIRECT("申込書!D37")="","",INDIRECT("申込書!D37")&amp;"　"&amp;INDIRECT("申込書!E37")))</f>
        <v/>
      </c>
      <c r="K51" s="22" t="str">
        <f ca="1">ASC(IF(INDIRECT("申込書!F37")="","",INDIRECT("申込書!F37")&amp;"　"&amp;INDIRECT("申込書!G37")))</f>
        <v/>
      </c>
      <c r="L51" s="22"/>
      <c r="M51" s="22"/>
      <c r="O51" s="22" t="str">
        <f ca="1">IF(INDIRECT("申込書!C37")="","",INDIRECT("申込書!C37"))</f>
        <v/>
      </c>
      <c r="P51" s="22" t="str">
        <f ca="1">IF(INDIRECT("申込書!H37")="","",INDIRECT("申込書!H37"))</f>
        <v/>
      </c>
      <c r="Q51" s="22" t="str">
        <f ca="1">IF(INDIRECT("申込書!I37")="","",INDIRECT("申込書!I37"))</f>
        <v/>
      </c>
      <c r="R51" s="25" t="str">
        <f ca="1">IF(INDIRECT("申込書!G3")="","",IF(INDIRECT("申込書!I37")=INDIRECT("申込書!G4"),INDIRECT("申込書!G3"),""))</f>
        <v/>
      </c>
      <c r="S51" s="24"/>
      <c r="T51" s="24" t="str">
        <f ca="1">IF(INDIRECT("申込書!J37")="","",INDIRECT("申込書!J37"))</f>
        <v/>
      </c>
      <c r="U51" s="24"/>
      <c r="V51" s="24" t="str">
        <f ca="1">IF(INDIRECT("申込書!L37")="","",INDIRECT("申込書!L37"))</f>
        <v/>
      </c>
      <c r="W51" s="25" t="str">
        <f ca="1">IF(INDIRECT("申込書!AF37")="○",IF(INDIRECT("申込書!AG37")="",申込書!#REF!,申込書!#REF!&amp;"-"&amp;INDIRECT("申込書!AG37")),"")</f>
        <v/>
      </c>
      <c r="X51" s="14" t="str">
        <f ca="1">IF(INDIRECT("申込書!AE37")="","",ASC(INDIRECT("申込書!AE37")))</f>
        <v/>
      </c>
      <c r="AA51" s="14">
        <v>2</v>
      </c>
      <c r="AB51" s="23"/>
    </row>
    <row r="52" spans="1:28" s="14" customFormat="1" ht="10.5" customHeight="1" x14ac:dyDescent="0.15">
      <c r="A52" s="30" t="str">
        <f ca="1">IF(D52="","",IF(VLOOKUP(E52,クラス・種目リスト!$A$47:$C$107,3,FALSE)=1,VLOOKUP(D52&amp;E52,クラス・種目リスト!$A$2:$B$26,2,FALSE),VLOOKUP(D52,クラス・種目リスト!$A$2:$B$26,2,FALSE)))</f>
        <v/>
      </c>
      <c r="B52" s="30" t="str">
        <f ca="1">IF(E52="","",IF(OR(A52&lt;20,A52&gt;23),VLOOKUP(E52,クラス・種目リスト!$A$47:$C$107,2,FALSE),VLOOKUP(D52&amp;E52,クラス・種目リスト!$A$47:$C$107,2,FALSE)))</f>
        <v/>
      </c>
      <c r="C52" s="30"/>
      <c r="D52" s="22" t="str">
        <f ca="1">IF(OR(INDIRECT("申込書!O38")="",INDIRECT("申込書!O38")="-"),IF(W52="","",IF(O52=1,"Ｒ男",IF(O52=2,"Ｒ女","性別check"))),INDIRECT("申込書!N38"))</f>
        <v/>
      </c>
      <c r="E52" s="22" t="str">
        <f ca="1">IF(OR(INDIRECT("申込書!O38")="",INDIRECT("申込書!O38")="-"),IF(W52="","","リレーonly"),INDIRECT("申込書!O38"))</f>
        <v/>
      </c>
      <c r="F52" s="25" t="str">
        <f ca="1">IF(OR(A52="",OR(A52&lt;20,A52&gt;23)),"",VLOOKUP(D52,クラス・種目リスト!$A$2:$B$26,2,FALSE))</f>
        <v/>
      </c>
      <c r="H52" s="30"/>
      <c r="I52" s="25" t="str">
        <f ca="1">IF(INDIRECT("申込書!B38")="","",INDIRECT("申込書!B38"))</f>
        <v/>
      </c>
      <c r="J52" s="22" t="str">
        <f ca="1">ASC(IF(INDIRECT("申込書!D38")="","",INDIRECT("申込書!D38")&amp;"　"&amp;INDIRECT("申込書!E38")))</f>
        <v/>
      </c>
      <c r="K52" s="22" t="str">
        <f ca="1">ASC(IF(INDIRECT("申込書!F38")="","",INDIRECT("申込書!F38")&amp;"　"&amp;INDIRECT("申込書!G38")))</f>
        <v/>
      </c>
      <c r="L52" s="22"/>
      <c r="M52" s="22"/>
      <c r="O52" s="22" t="str">
        <f ca="1">IF(INDIRECT("申込書!C38")="","",INDIRECT("申込書!C38"))</f>
        <v/>
      </c>
      <c r="P52" s="22" t="str">
        <f ca="1">IF(INDIRECT("申込書!H38")="","",INDIRECT("申込書!H38"))</f>
        <v/>
      </c>
      <c r="Q52" s="22" t="str">
        <f ca="1">IF(INDIRECT("申込書!I38")="","",INDIRECT("申込書!I38"))</f>
        <v/>
      </c>
      <c r="R52" s="25" t="str">
        <f ca="1">IF(INDIRECT("申込書!G3")="","",IF(INDIRECT("申込書!I38")=INDIRECT("申込書!G4"),INDIRECT("申込書!G3"),""))</f>
        <v/>
      </c>
      <c r="S52" s="24"/>
      <c r="T52" s="24" t="str">
        <f ca="1">IF(INDIRECT("申込書!J38")="","",INDIRECT("申込書!J38"))</f>
        <v/>
      </c>
      <c r="U52" s="24"/>
      <c r="V52" s="24" t="str">
        <f ca="1">IF(INDIRECT("申込書!L38")="","",INDIRECT("申込書!L38"))</f>
        <v/>
      </c>
      <c r="W52" s="25" t="str">
        <f ca="1">IF(INDIRECT("申込書!AF38")="○",IF(INDIRECT("申込書!AG38")="",申込書!#REF!,申込書!#REF!&amp;"-"&amp;INDIRECT("申込書!AG38")),"")</f>
        <v/>
      </c>
      <c r="X52" s="48" t="str">
        <f ca="1">IF(INDIRECT("申込書!V38")="","",ASC(INDIRECT("申込書!V38")))</f>
        <v/>
      </c>
      <c r="Y52" s="48"/>
      <c r="Z52" s="48"/>
      <c r="AA52" s="24">
        <v>1</v>
      </c>
      <c r="AB52" s="23"/>
    </row>
    <row r="53" spans="1:28" s="14" customFormat="1" ht="10.5" customHeight="1" x14ac:dyDescent="0.15">
      <c r="A53" s="30" t="str">
        <f ca="1">IF(D53="","",IF(VLOOKUP(E53,クラス・種目リスト!$A$47:$C$107,3,FALSE)=1,VLOOKUP(D53&amp;E53,クラス・種目リスト!$A$2:$B$26,2,FALSE),VLOOKUP(D53,クラス・種目リスト!$A$2:$B$26,2,FALSE)))</f>
        <v/>
      </c>
      <c r="B53" s="30" t="str">
        <f ca="1">IF(E53="","",IF(OR(A53&lt;20,A53&gt;23),VLOOKUP(E53,クラス・種目リスト!$A$47:$C$107,2,FALSE),VLOOKUP(D53&amp;E53,クラス・種目リスト!$A$47:$C$107,2,FALSE)))</f>
        <v/>
      </c>
      <c r="D53" s="31" t="str">
        <f ca="1">IF(OR(INDIRECT("申込書!X38")="",INDIRECT("申込書!X38")="-"),"",INDIRECT("申込書!W38"))</f>
        <v/>
      </c>
      <c r="E53" s="31" t="str">
        <f ca="1">IF(OR(INDIRECT("申込書!X38")="",INDIRECT("申込書!X38")="-"),"",INDIRECT("申込書!X38"))</f>
        <v/>
      </c>
      <c r="F53" s="25" t="str">
        <f ca="1">IF(OR(A53="",OR(A53&lt;20,A53&gt;23)),"",VLOOKUP(D53,クラス・種目リスト!$A$2:$B$26,2,FALSE))</f>
        <v/>
      </c>
      <c r="G53" s="30"/>
      <c r="I53" s="25" t="str">
        <f ca="1">IF(INDIRECT("申込書!B38")="","",INDIRECT("申込書!B38"))</f>
        <v/>
      </c>
      <c r="J53" s="22" t="str">
        <f ca="1">ASC(IF(INDIRECT("申込書!D38")="","",INDIRECT("申込書!D38")&amp;"　"&amp;INDIRECT("申込書!E38")))</f>
        <v/>
      </c>
      <c r="K53" s="22" t="str">
        <f ca="1">ASC(IF(INDIRECT("申込書!F38")="","",INDIRECT("申込書!F38")&amp;"　"&amp;INDIRECT("申込書!G38")))</f>
        <v/>
      </c>
      <c r="L53" s="22"/>
      <c r="M53" s="22"/>
      <c r="O53" s="22" t="str">
        <f ca="1">IF(INDIRECT("申込書!C38")="","",INDIRECT("申込書!C38"))</f>
        <v/>
      </c>
      <c r="P53" s="22" t="str">
        <f ca="1">IF(INDIRECT("申込書!H38")="","",INDIRECT("申込書!H38"))</f>
        <v/>
      </c>
      <c r="Q53" s="22" t="str">
        <f ca="1">IF(INDIRECT("申込書!I38")="","",INDIRECT("申込書!I38"))</f>
        <v/>
      </c>
      <c r="R53" s="25" t="str">
        <f ca="1">IF(INDIRECT("申込書!G3")="","",IF(INDIRECT("申込書!I38")=INDIRECT("申込書!G4"),INDIRECT("申込書!G3"),""))</f>
        <v/>
      </c>
      <c r="S53" s="24"/>
      <c r="T53" s="24" t="str">
        <f ca="1">IF(INDIRECT("申込書!J38")="","",INDIRECT("申込書!J38"))</f>
        <v/>
      </c>
      <c r="U53" s="24"/>
      <c r="V53" s="24" t="str">
        <f ca="1">IF(INDIRECT("申込書!L38")="","",INDIRECT("申込書!L38"))</f>
        <v/>
      </c>
      <c r="W53" s="25" t="str">
        <f ca="1">IF(INDIRECT("申込書!AF38")="○",IF(INDIRECT("申込書!AG38")="",申込書!#REF!,申込書!#REF!&amp;"-"&amp;INDIRECT("申込書!AG38")),"")</f>
        <v/>
      </c>
      <c r="X53" s="14" t="str">
        <f ca="1">IF(INDIRECT("申込書!AE38")="","",ASC(INDIRECT("申込書!AE38")))</f>
        <v/>
      </c>
      <c r="AA53" s="14">
        <v>2</v>
      </c>
      <c r="AB53" s="23"/>
    </row>
    <row r="54" spans="1:28" s="14" customFormat="1" ht="10.5" customHeight="1" x14ac:dyDescent="0.15">
      <c r="A54" s="30" t="str">
        <f ca="1">IF(D54="","",IF(VLOOKUP(E54,クラス・種目リスト!$A$47:$C$107,3,FALSE)=1,VLOOKUP(D54&amp;E54,クラス・種目リスト!$A$2:$B$26,2,FALSE),VLOOKUP(D54,クラス・種目リスト!$A$2:$B$26,2,FALSE)))</f>
        <v/>
      </c>
      <c r="B54" s="30" t="str">
        <f ca="1">IF(E54="","",IF(OR(A54&lt;20,A54&gt;23),VLOOKUP(E54,クラス・種目リスト!$A$47:$C$107,2,FALSE),VLOOKUP(D54&amp;E54,クラス・種目リスト!$A$47:$C$107,2,FALSE)))</f>
        <v/>
      </c>
      <c r="C54" s="30"/>
      <c r="D54" s="22" t="str">
        <f ca="1">IF(OR(INDIRECT("申込書!O39")="",INDIRECT("申込書!O39")="-"),IF(W54="","",IF(O54=1,"Ｒ男",IF(O54=2,"Ｒ女","性別check"))),INDIRECT("申込書!N39"))</f>
        <v/>
      </c>
      <c r="E54" s="22" t="str">
        <f ca="1">IF(OR(INDIRECT("申込書!O39")="",INDIRECT("申込書!O39")="-"),IF(W54="","","リレーonly"),INDIRECT("申込書!O39"))</f>
        <v/>
      </c>
      <c r="F54" s="25" t="str">
        <f ca="1">IF(OR(A54="",OR(A54&lt;20,A54&gt;23)),"",VLOOKUP(D54,クラス・種目リスト!$A$2:$B$26,2,FALSE))</f>
        <v/>
      </c>
      <c r="H54" s="30"/>
      <c r="I54" s="25" t="str">
        <f ca="1">IF(INDIRECT("申込書!B39")="","",INDIRECT("申込書!B39"))</f>
        <v/>
      </c>
      <c r="J54" s="22" t="str">
        <f ca="1">ASC(IF(INDIRECT("申込書!D39")="","",INDIRECT("申込書!D39")&amp;"　"&amp;INDIRECT("申込書!E39")))</f>
        <v/>
      </c>
      <c r="K54" s="22" t="str">
        <f ca="1">ASC(IF(INDIRECT("申込書!F39")="","",INDIRECT("申込書!F39")&amp;"　"&amp;INDIRECT("申込書!G39")))</f>
        <v/>
      </c>
      <c r="L54" s="22"/>
      <c r="M54" s="22"/>
      <c r="O54" s="22" t="str">
        <f ca="1">IF(INDIRECT("申込書!C39")="","",INDIRECT("申込書!C39"))</f>
        <v/>
      </c>
      <c r="P54" s="22" t="str">
        <f ca="1">IF(INDIRECT("申込書!H39")="","",INDIRECT("申込書!H39"))</f>
        <v/>
      </c>
      <c r="Q54" s="22" t="str">
        <f ca="1">IF(INDIRECT("申込書!I39")="","",INDIRECT("申込書!I39"))</f>
        <v/>
      </c>
      <c r="R54" s="25" t="str">
        <f ca="1">IF(INDIRECT("申込書!G3")="","",IF(INDIRECT("申込書!I39")=INDIRECT("申込書!G4"),INDIRECT("申込書!G3"),""))</f>
        <v/>
      </c>
      <c r="S54" s="24"/>
      <c r="T54" s="24" t="str">
        <f ca="1">IF(INDIRECT("申込書!J39")="","",INDIRECT("申込書!J39"))</f>
        <v/>
      </c>
      <c r="U54" s="24"/>
      <c r="V54" s="24" t="str">
        <f ca="1">IF(INDIRECT("申込書!L39")="","",INDIRECT("申込書!L39"))</f>
        <v/>
      </c>
      <c r="W54" s="25" t="str">
        <f ca="1">IF(INDIRECT("申込書!AF39")="○",IF(INDIRECT("申込書!AG39")="",申込書!#REF!,申込書!#REF!&amp;"-"&amp;INDIRECT("申込書!AG39")),"")</f>
        <v/>
      </c>
      <c r="X54" s="48" t="str">
        <f ca="1">IF(INDIRECT("申込書!V39")="","",ASC(INDIRECT("申込書!V39")))</f>
        <v/>
      </c>
      <c r="Y54" s="48"/>
      <c r="Z54" s="48"/>
      <c r="AA54" s="24">
        <v>1</v>
      </c>
      <c r="AB54" s="23"/>
    </row>
    <row r="55" spans="1:28" s="14" customFormat="1" ht="10.5" customHeight="1" x14ac:dyDescent="0.15">
      <c r="A55" s="30" t="str">
        <f ca="1">IF(D55="","",IF(VLOOKUP(E55,クラス・種目リスト!$A$47:$C$107,3,FALSE)=1,VLOOKUP(D55&amp;E55,クラス・種目リスト!$A$2:$B$26,2,FALSE),VLOOKUP(D55,クラス・種目リスト!$A$2:$B$26,2,FALSE)))</f>
        <v/>
      </c>
      <c r="B55" s="30" t="str">
        <f ca="1">IF(E55="","",IF(OR(A55&lt;20,A55&gt;23),VLOOKUP(E55,クラス・種目リスト!$A$47:$C$107,2,FALSE),VLOOKUP(D55&amp;E55,クラス・種目リスト!$A$47:$C$107,2,FALSE)))</f>
        <v/>
      </c>
      <c r="D55" s="31" t="str">
        <f ca="1">IF(OR(INDIRECT("申込書!X39")="",INDIRECT("申込書!X39")="-"),"",INDIRECT("申込書!W39"))</f>
        <v/>
      </c>
      <c r="E55" s="31" t="str">
        <f ca="1">IF(OR(INDIRECT("申込書!X39")="",INDIRECT("申込書!X39")="-"),"",INDIRECT("申込書!X39"))</f>
        <v/>
      </c>
      <c r="F55" s="25" t="str">
        <f ca="1">IF(OR(A55="",OR(A55&lt;20,A55&gt;23)),"",VLOOKUP(D55,クラス・種目リスト!$A$2:$B$26,2,FALSE))</f>
        <v/>
      </c>
      <c r="G55" s="30"/>
      <c r="I55" s="25" t="str">
        <f ca="1">IF(INDIRECT("申込書!B39")="","",INDIRECT("申込書!B39"))</f>
        <v/>
      </c>
      <c r="J55" s="22" t="str">
        <f ca="1">ASC(IF(INDIRECT("申込書!D39")="","",INDIRECT("申込書!D39")&amp;"　"&amp;INDIRECT("申込書!E39")))</f>
        <v/>
      </c>
      <c r="K55" s="22" t="str">
        <f ca="1">ASC(IF(INDIRECT("申込書!F39")="","",INDIRECT("申込書!F39")&amp;"　"&amp;INDIRECT("申込書!G39")))</f>
        <v/>
      </c>
      <c r="L55" s="22"/>
      <c r="M55" s="22"/>
      <c r="O55" s="22" t="str">
        <f ca="1">IF(INDIRECT("申込書!C39")="","",INDIRECT("申込書!C39"))</f>
        <v/>
      </c>
      <c r="P55" s="22" t="str">
        <f ca="1">IF(INDIRECT("申込書!H39")="","",INDIRECT("申込書!H39"))</f>
        <v/>
      </c>
      <c r="Q55" s="22" t="str">
        <f ca="1">IF(INDIRECT("申込書!I39")="","",INDIRECT("申込書!I39"))</f>
        <v/>
      </c>
      <c r="R55" s="25" t="str">
        <f ca="1">IF(INDIRECT("申込書!G3")="","",IF(INDIRECT("申込書!I39")=INDIRECT("申込書!G4"),INDIRECT("申込書!G3"),""))</f>
        <v/>
      </c>
      <c r="S55" s="24"/>
      <c r="T55" s="24" t="str">
        <f ca="1">IF(INDIRECT("申込書!J39")="","",INDIRECT("申込書!J39"))</f>
        <v/>
      </c>
      <c r="U55" s="24"/>
      <c r="V55" s="24" t="str">
        <f ca="1">IF(INDIRECT("申込書!L39")="","",INDIRECT("申込書!L39"))</f>
        <v/>
      </c>
      <c r="W55" s="25" t="str">
        <f ca="1">IF(INDIRECT("申込書!AF39")="○",IF(INDIRECT("申込書!AG39")="",申込書!#REF!,申込書!#REF!&amp;"-"&amp;INDIRECT("申込書!AG39")),"")</f>
        <v/>
      </c>
      <c r="X55" s="14" t="str">
        <f ca="1">IF(INDIRECT("申込書!AE39")="","",ASC(INDIRECT("申込書!AE39")))</f>
        <v/>
      </c>
      <c r="AA55" s="14">
        <v>2</v>
      </c>
      <c r="AB55" s="23"/>
    </row>
    <row r="56" spans="1:28" s="14" customFormat="1" ht="10.5" customHeight="1" x14ac:dyDescent="0.15">
      <c r="A56" s="30" t="str">
        <f ca="1">IF(D56="","",IF(VLOOKUP(E56,クラス・種目リスト!$A$47:$C$107,3,FALSE)=1,VLOOKUP(D56&amp;E56,クラス・種目リスト!$A$2:$B$26,2,FALSE),VLOOKUP(D56,クラス・種目リスト!$A$2:$B$26,2,FALSE)))</f>
        <v/>
      </c>
      <c r="B56" s="30" t="str">
        <f ca="1">IF(E56="","",IF(OR(A56&lt;20,A56&gt;23),VLOOKUP(E56,クラス・種目リスト!$A$47:$C$107,2,FALSE),VLOOKUP(D56&amp;E56,クラス・種目リスト!$A$47:$C$107,2,FALSE)))</f>
        <v/>
      </c>
      <c r="C56" s="30"/>
      <c r="D56" s="22" t="str">
        <f ca="1">IF(OR(INDIRECT("申込書!O40")="",INDIRECT("申込書!O40")="-"),IF(W56="","",IF(O56=1,"Ｒ男",IF(O56=2,"Ｒ女","性別check"))),INDIRECT("申込書!N40"))</f>
        <v/>
      </c>
      <c r="E56" s="22" t="str">
        <f ca="1">IF(OR(INDIRECT("申込書!O40")="",INDIRECT("申込書!O40")="-"),IF(W56="","","リレーonly"),INDIRECT("申込書!O40"))</f>
        <v/>
      </c>
      <c r="F56" s="25" t="str">
        <f ca="1">IF(OR(A56="",OR(A56&lt;20,A56&gt;23)),"",VLOOKUP(D56,クラス・種目リスト!$A$2:$B$26,2,FALSE))</f>
        <v/>
      </c>
      <c r="H56" s="30"/>
      <c r="I56" s="25" t="str">
        <f ca="1">IF(INDIRECT("申込書!B40")="","",INDIRECT("申込書!B40"))</f>
        <v/>
      </c>
      <c r="J56" s="22" t="str">
        <f ca="1">ASC(IF(INDIRECT("申込書!D40")="","",INDIRECT("申込書!D40")&amp;"　"&amp;INDIRECT("申込書!E40")))</f>
        <v/>
      </c>
      <c r="K56" s="22" t="str">
        <f ca="1">ASC(IF(INDIRECT("申込書!F40")="","",INDIRECT("申込書!F40")&amp;"　"&amp;INDIRECT("申込書!G40")))</f>
        <v/>
      </c>
      <c r="L56" s="22"/>
      <c r="M56" s="22"/>
      <c r="O56" s="22" t="str">
        <f ca="1">IF(INDIRECT("申込書!C40")="","",INDIRECT("申込書!C40"))</f>
        <v/>
      </c>
      <c r="P56" s="22" t="str">
        <f ca="1">IF(INDIRECT("申込書!H40")="","",INDIRECT("申込書!H40"))</f>
        <v/>
      </c>
      <c r="Q56" s="22" t="str">
        <f ca="1">IF(INDIRECT("申込書!I40")="","",INDIRECT("申込書!I40"))</f>
        <v/>
      </c>
      <c r="R56" s="25" t="str">
        <f ca="1">IF(INDIRECT("申込書!G3")="","",IF(INDIRECT("申込書!I40")=INDIRECT("申込書!G4"),INDIRECT("申込書!G3"),""))</f>
        <v/>
      </c>
      <c r="S56" s="24"/>
      <c r="T56" s="24" t="str">
        <f ca="1">IF(INDIRECT("申込書!J40")="","",INDIRECT("申込書!J40"))</f>
        <v/>
      </c>
      <c r="U56" s="24"/>
      <c r="V56" s="24" t="str">
        <f ca="1">IF(INDIRECT("申込書!L40")="","",INDIRECT("申込書!L40"))</f>
        <v/>
      </c>
      <c r="W56" s="25" t="str">
        <f ca="1">IF(INDIRECT("申込書!AF40")="○",IF(INDIRECT("申込書!AG40")="",申込書!#REF!,申込書!#REF!&amp;"-"&amp;INDIRECT("申込書!AG40")),"")</f>
        <v/>
      </c>
      <c r="X56" s="48" t="str">
        <f ca="1">IF(INDIRECT("申込書!V40")="","",ASC(INDIRECT("申込書!V40")))</f>
        <v/>
      </c>
      <c r="Y56" s="48"/>
      <c r="Z56" s="48"/>
      <c r="AA56" s="24">
        <v>1</v>
      </c>
      <c r="AB56" s="23"/>
    </row>
    <row r="57" spans="1:28" s="14" customFormat="1" ht="10.5" customHeight="1" x14ac:dyDescent="0.15">
      <c r="A57" s="30" t="str">
        <f ca="1">IF(D57="","",IF(VLOOKUP(E57,クラス・種目リスト!$A$47:$C$107,3,FALSE)=1,VLOOKUP(D57&amp;E57,クラス・種目リスト!$A$2:$B$26,2,FALSE),VLOOKUP(D57,クラス・種目リスト!$A$2:$B$26,2,FALSE)))</f>
        <v/>
      </c>
      <c r="B57" s="30" t="str">
        <f ca="1">IF(E57="","",IF(OR(A57&lt;20,A57&gt;23),VLOOKUP(E57,クラス・種目リスト!$A$47:$C$107,2,FALSE),VLOOKUP(D57&amp;E57,クラス・種目リスト!$A$47:$C$107,2,FALSE)))</f>
        <v/>
      </c>
      <c r="D57" s="31" t="str">
        <f ca="1">IF(OR(INDIRECT("申込書!X40")="",INDIRECT("申込書!X40")="-"),"",INDIRECT("申込書!W40"))</f>
        <v/>
      </c>
      <c r="E57" s="31" t="str">
        <f ca="1">IF(OR(INDIRECT("申込書!X40")="",INDIRECT("申込書!X40")="-"),"",INDIRECT("申込書!X40"))</f>
        <v/>
      </c>
      <c r="F57" s="25" t="str">
        <f ca="1">IF(OR(A57="",OR(A57&lt;20,A57&gt;23)),"",VLOOKUP(D57,クラス・種目リスト!$A$2:$B$26,2,FALSE))</f>
        <v/>
      </c>
      <c r="G57" s="30"/>
      <c r="I57" s="25" t="str">
        <f ca="1">IF(INDIRECT("申込書!B40")="","",INDIRECT("申込書!B40"))</f>
        <v/>
      </c>
      <c r="J57" s="22" t="str">
        <f ca="1">ASC(IF(INDIRECT("申込書!D40")="","",INDIRECT("申込書!D40")&amp;"　"&amp;INDIRECT("申込書!E40")))</f>
        <v/>
      </c>
      <c r="K57" s="22" t="str">
        <f ca="1">ASC(IF(INDIRECT("申込書!F40")="","",INDIRECT("申込書!F40")&amp;"　"&amp;INDIRECT("申込書!G40")))</f>
        <v/>
      </c>
      <c r="L57" s="22"/>
      <c r="M57" s="22"/>
      <c r="O57" s="22" t="str">
        <f ca="1">IF(INDIRECT("申込書!C40")="","",INDIRECT("申込書!C40"))</f>
        <v/>
      </c>
      <c r="P57" s="22" t="str">
        <f ca="1">IF(INDIRECT("申込書!H40")="","",INDIRECT("申込書!H40"))</f>
        <v/>
      </c>
      <c r="Q57" s="22" t="str">
        <f ca="1">IF(INDIRECT("申込書!I40")="","",INDIRECT("申込書!I40"))</f>
        <v/>
      </c>
      <c r="R57" s="25" t="str">
        <f ca="1">IF(INDIRECT("申込書!G3")="","",IF(INDIRECT("申込書!I40")=INDIRECT("申込書!G4"),INDIRECT("申込書!G3"),""))</f>
        <v/>
      </c>
      <c r="S57" s="24"/>
      <c r="T57" s="24" t="str">
        <f ca="1">IF(INDIRECT("申込書!J40")="","",INDIRECT("申込書!J40"))</f>
        <v/>
      </c>
      <c r="U57" s="24"/>
      <c r="V57" s="24" t="str">
        <f ca="1">IF(INDIRECT("申込書!L40")="","",INDIRECT("申込書!L40"))</f>
        <v/>
      </c>
      <c r="W57" s="25" t="str">
        <f ca="1">IF(INDIRECT("申込書!AF40")="○",IF(INDIRECT("申込書!AG40")="",申込書!#REF!,申込書!#REF!&amp;"-"&amp;INDIRECT("申込書!AG40")),"")</f>
        <v/>
      </c>
      <c r="X57" s="14" t="str">
        <f ca="1">IF(INDIRECT("申込書!AE40")="","",ASC(INDIRECT("申込書!AE40")))</f>
        <v/>
      </c>
      <c r="AA57" s="14">
        <v>2</v>
      </c>
      <c r="AB57" s="23"/>
    </row>
    <row r="58" spans="1:28" s="14" customFormat="1" ht="10.5" customHeight="1" x14ac:dyDescent="0.15">
      <c r="A58" s="30" t="str">
        <f ca="1">IF(D58="","",IF(VLOOKUP(E58,クラス・種目リスト!$A$47:$C$107,3,FALSE)=1,VLOOKUP(D58&amp;E58,クラス・種目リスト!$A$2:$B$26,2,FALSE),VLOOKUP(D58,クラス・種目リスト!$A$2:$B$26,2,FALSE)))</f>
        <v/>
      </c>
      <c r="B58" s="30" t="str">
        <f ca="1">IF(E58="","",IF(OR(A58&lt;20,A58&gt;23),VLOOKUP(E58,クラス・種目リスト!$A$47:$C$107,2,FALSE),VLOOKUP(D58&amp;E58,クラス・種目リスト!$A$47:$C$107,2,FALSE)))</f>
        <v/>
      </c>
      <c r="C58" s="30"/>
      <c r="D58" s="22" t="str">
        <f ca="1">IF(OR(INDIRECT("申込書!O41")="",INDIRECT("申込書!O41")="-"),IF(W58="","",IF(O58=1,"Ｒ男",IF(O58=2,"Ｒ女","性別check"))),INDIRECT("申込書!N41"))</f>
        <v/>
      </c>
      <c r="E58" s="22" t="str">
        <f ca="1">IF(OR(INDIRECT("申込書!O41")="",INDIRECT("申込書!O41")="-"),IF(W58="","","リレーonly"),INDIRECT("申込書!O41"))</f>
        <v/>
      </c>
      <c r="F58" s="25" t="str">
        <f ca="1">IF(OR(A58="",OR(A58&lt;20,A58&gt;23)),"",VLOOKUP(D58,クラス・種目リスト!$A$2:$B$26,2,FALSE))</f>
        <v/>
      </c>
      <c r="H58" s="30"/>
      <c r="I58" s="25" t="str">
        <f ca="1">IF(INDIRECT("申込書!B41")="","",INDIRECT("申込書!B41"))</f>
        <v/>
      </c>
      <c r="J58" s="22" t="str">
        <f ca="1">ASC(IF(INDIRECT("申込書!D41")="","",INDIRECT("申込書!D41")&amp;"　"&amp;INDIRECT("申込書!E41")))</f>
        <v/>
      </c>
      <c r="K58" s="22" t="str">
        <f ca="1">ASC(IF(INDIRECT("申込書!F41")="","",INDIRECT("申込書!F41")&amp;"　"&amp;INDIRECT("申込書!G41")))</f>
        <v/>
      </c>
      <c r="L58" s="22"/>
      <c r="M58" s="22"/>
      <c r="O58" s="22" t="str">
        <f ca="1">IF(INDIRECT("申込書!C41")="","",INDIRECT("申込書!C41"))</f>
        <v/>
      </c>
      <c r="P58" s="22" t="str">
        <f ca="1">IF(INDIRECT("申込書!H41")="","",INDIRECT("申込書!H41"))</f>
        <v/>
      </c>
      <c r="Q58" s="22" t="str">
        <f ca="1">IF(INDIRECT("申込書!I41")="","",INDIRECT("申込書!I41"))</f>
        <v/>
      </c>
      <c r="R58" s="25" t="str">
        <f ca="1">IF(INDIRECT("申込書!G3")="","",IF(INDIRECT("申込書!I41")=INDIRECT("申込書!G4"),INDIRECT("申込書!G3"),""))</f>
        <v/>
      </c>
      <c r="S58" s="24"/>
      <c r="T58" s="24" t="str">
        <f ca="1">IF(INDIRECT("申込書!J41")="","",INDIRECT("申込書!J41"))</f>
        <v/>
      </c>
      <c r="U58" s="24"/>
      <c r="V58" s="24" t="str">
        <f ca="1">IF(INDIRECT("申込書!L41")="","",INDIRECT("申込書!L41"))</f>
        <v/>
      </c>
      <c r="W58" s="25" t="str">
        <f ca="1">IF(INDIRECT("申込書!AF41")="○",IF(INDIRECT("申込書!AG41")="",申込書!#REF!,申込書!#REF!&amp;"-"&amp;INDIRECT("申込書!AG41")),"")</f>
        <v/>
      </c>
      <c r="X58" s="48" t="str">
        <f ca="1">IF(INDIRECT("申込書!V41")="","",ASC(INDIRECT("申込書!V41")))</f>
        <v/>
      </c>
      <c r="Y58" s="48"/>
      <c r="Z58" s="48"/>
      <c r="AA58" s="24">
        <v>1</v>
      </c>
      <c r="AB58" s="23"/>
    </row>
    <row r="59" spans="1:28" s="14" customFormat="1" ht="10.5" customHeight="1" x14ac:dyDescent="0.15">
      <c r="A59" s="30" t="str">
        <f ca="1">IF(D59="","",IF(VLOOKUP(E59,クラス・種目リスト!$A$47:$C$107,3,FALSE)=1,VLOOKUP(D59&amp;E59,クラス・種目リスト!$A$2:$B$26,2,FALSE),VLOOKUP(D59,クラス・種目リスト!$A$2:$B$26,2,FALSE)))</f>
        <v/>
      </c>
      <c r="B59" s="30" t="str">
        <f ca="1">IF(E59="","",IF(OR(A59&lt;20,A59&gt;23),VLOOKUP(E59,クラス・種目リスト!$A$47:$C$107,2,FALSE),VLOOKUP(D59&amp;E59,クラス・種目リスト!$A$47:$C$107,2,FALSE)))</f>
        <v/>
      </c>
      <c r="D59" s="31" t="str">
        <f ca="1">IF(OR(INDIRECT("申込書!X41")="",INDIRECT("申込書!X41")="-"),"",INDIRECT("申込書!W41"))</f>
        <v/>
      </c>
      <c r="E59" s="31" t="str">
        <f ca="1">IF(OR(INDIRECT("申込書!X41")="",INDIRECT("申込書!X41")="-"),"",INDIRECT("申込書!X41"))</f>
        <v/>
      </c>
      <c r="F59" s="25" t="str">
        <f ca="1">IF(OR(A59="",OR(A59&lt;20,A59&gt;23)),"",VLOOKUP(D59,クラス・種目リスト!$A$2:$B$26,2,FALSE))</f>
        <v/>
      </c>
      <c r="G59" s="30"/>
      <c r="I59" s="25" t="str">
        <f ca="1">IF(INDIRECT("申込書!B41")="","",INDIRECT("申込書!B41"))</f>
        <v/>
      </c>
      <c r="J59" s="22" t="str">
        <f ca="1">ASC(IF(INDIRECT("申込書!D41")="","",INDIRECT("申込書!D41")&amp;"　"&amp;INDIRECT("申込書!E41")))</f>
        <v/>
      </c>
      <c r="K59" s="22" t="str">
        <f ca="1">ASC(IF(INDIRECT("申込書!F41")="","",INDIRECT("申込書!F41")&amp;"　"&amp;INDIRECT("申込書!G41")))</f>
        <v/>
      </c>
      <c r="L59" s="22"/>
      <c r="M59" s="22"/>
      <c r="O59" s="22" t="str">
        <f ca="1">IF(INDIRECT("申込書!C41")="","",INDIRECT("申込書!C41"))</f>
        <v/>
      </c>
      <c r="P59" s="22" t="str">
        <f ca="1">IF(INDIRECT("申込書!H41")="","",INDIRECT("申込書!H41"))</f>
        <v/>
      </c>
      <c r="Q59" s="22" t="str">
        <f ca="1">IF(INDIRECT("申込書!I41")="","",INDIRECT("申込書!I41"))</f>
        <v/>
      </c>
      <c r="R59" s="25" t="str">
        <f ca="1">IF(INDIRECT("申込書!G3")="","",IF(INDIRECT("申込書!I41")=INDIRECT("申込書!G4"),INDIRECT("申込書!G3"),""))</f>
        <v/>
      </c>
      <c r="S59" s="24"/>
      <c r="T59" s="24" t="str">
        <f ca="1">IF(INDIRECT("申込書!J41")="","",INDIRECT("申込書!J41"))</f>
        <v/>
      </c>
      <c r="U59" s="24"/>
      <c r="V59" s="24" t="str">
        <f ca="1">IF(INDIRECT("申込書!L41")="","",INDIRECT("申込書!L41"))</f>
        <v/>
      </c>
      <c r="W59" s="25" t="str">
        <f ca="1">IF(INDIRECT("申込書!AF41")="○",IF(INDIRECT("申込書!AG41")="",申込書!#REF!,申込書!#REF!&amp;"-"&amp;INDIRECT("申込書!AG41")),"")</f>
        <v/>
      </c>
      <c r="X59" s="14" t="str">
        <f ca="1">IF(INDIRECT("申込書!AE41")="","",ASC(INDIRECT("申込書!AE41")))</f>
        <v/>
      </c>
      <c r="AA59" s="14">
        <v>2</v>
      </c>
      <c r="AB59" s="23"/>
    </row>
    <row r="60" spans="1:28" s="14" customFormat="1" ht="10.5" customHeight="1" x14ac:dyDescent="0.15">
      <c r="A60" s="30" t="str">
        <f ca="1">IF(D60="","",IF(VLOOKUP(E60,クラス・種目リスト!$A$47:$C$107,3,FALSE)=1,VLOOKUP(D60&amp;E60,クラス・種目リスト!$A$2:$B$26,2,FALSE),VLOOKUP(D60,クラス・種目リスト!$A$2:$B$26,2,FALSE)))</f>
        <v/>
      </c>
      <c r="B60" s="30" t="str">
        <f ca="1">IF(E60="","",IF(OR(A60&lt;20,A60&gt;23),VLOOKUP(E60,クラス・種目リスト!$A$47:$C$107,2,FALSE),VLOOKUP(D60&amp;E60,クラス・種目リスト!$A$47:$C$107,2,FALSE)))</f>
        <v/>
      </c>
      <c r="C60" s="30"/>
      <c r="D60" s="22" t="str">
        <f ca="1">IF(OR(INDIRECT("申込書!O42")="",INDIRECT("申込書!O42")="-"),IF(W60="","",IF(O60=1,"Ｒ男",IF(O60=2,"Ｒ女","性別check"))),INDIRECT("申込書!N42"))</f>
        <v/>
      </c>
      <c r="E60" s="22" t="str">
        <f ca="1">IF(OR(INDIRECT("申込書!O42")="",INDIRECT("申込書!O42")="-"),IF(W60="","","リレーonly"),INDIRECT("申込書!O42"))</f>
        <v/>
      </c>
      <c r="F60" s="25" t="str">
        <f ca="1">IF(OR(A60="",OR(A60&lt;20,A60&gt;23)),"",VLOOKUP(D60,クラス・種目リスト!$A$2:$B$26,2,FALSE))</f>
        <v/>
      </c>
      <c r="H60" s="30"/>
      <c r="I60" s="25" t="str">
        <f ca="1">IF(INDIRECT("申込書!B42")="","",INDIRECT("申込書!B42"))</f>
        <v/>
      </c>
      <c r="J60" s="22" t="str">
        <f ca="1">ASC(IF(INDIRECT("申込書!D42")="","",INDIRECT("申込書!D42")&amp;"　"&amp;INDIRECT("申込書!E42")))</f>
        <v/>
      </c>
      <c r="K60" s="22" t="str">
        <f ca="1">ASC(IF(INDIRECT("申込書!F42")="","",INDIRECT("申込書!F42")&amp;"　"&amp;INDIRECT("申込書!G42")))</f>
        <v/>
      </c>
      <c r="L60" s="22"/>
      <c r="M60" s="22"/>
      <c r="O60" s="22" t="str">
        <f ca="1">IF(INDIRECT("申込書!C42")="","",INDIRECT("申込書!C42"))</f>
        <v/>
      </c>
      <c r="P60" s="22" t="str">
        <f ca="1">IF(INDIRECT("申込書!H42")="","",INDIRECT("申込書!H42"))</f>
        <v/>
      </c>
      <c r="Q60" s="22" t="str">
        <f ca="1">IF(INDIRECT("申込書!I42")="","",INDIRECT("申込書!I42"))</f>
        <v/>
      </c>
      <c r="R60" s="25" t="str">
        <f ca="1">IF(INDIRECT("申込書!G3")="","",IF(INDIRECT("申込書!I42")=INDIRECT("申込書!G4"),INDIRECT("申込書!G3"),""))</f>
        <v/>
      </c>
      <c r="S60" s="24"/>
      <c r="T60" s="24" t="str">
        <f ca="1">IF(INDIRECT("申込書!J42")="","",INDIRECT("申込書!J42"))</f>
        <v/>
      </c>
      <c r="U60" s="24"/>
      <c r="V60" s="24" t="str">
        <f ca="1">IF(INDIRECT("申込書!L42")="","",INDIRECT("申込書!L42"))</f>
        <v/>
      </c>
      <c r="W60" s="25" t="str">
        <f ca="1">IF(INDIRECT("申込書!AF42")="○",IF(INDIRECT("申込書!AG42")="",申込書!#REF!,申込書!#REF!&amp;"-"&amp;INDIRECT("申込書!AG42")),"")</f>
        <v/>
      </c>
      <c r="X60" s="48" t="str">
        <f ca="1">IF(INDIRECT("申込書!V42")="","",ASC(INDIRECT("申込書!V42")))</f>
        <v/>
      </c>
      <c r="Y60" s="48"/>
      <c r="Z60" s="48"/>
      <c r="AA60" s="24">
        <v>1</v>
      </c>
      <c r="AB60" s="23"/>
    </row>
    <row r="61" spans="1:28" s="14" customFormat="1" ht="10.5" customHeight="1" x14ac:dyDescent="0.15">
      <c r="A61" s="30" t="str">
        <f ca="1">IF(D61="","",IF(VLOOKUP(E61,クラス・種目リスト!$A$47:$C$107,3,FALSE)=1,VLOOKUP(D61&amp;E61,クラス・種目リスト!$A$2:$B$26,2,FALSE),VLOOKUP(D61,クラス・種目リスト!$A$2:$B$26,2,FALSE)))</f>
        <v/>
      </c>
      <c r="B61" s="30" t="str">
        <f ca="1">IF(E61="","",IF(OR(A61&lt;20,A61&gt;23),VLOOKUP(E61,クラス・種目リスト!$A$47:$C$107,2,FALSE),VLOOKUP(D61&amp;E61,クラス・種目リスト!$A$47:$C$107,2,FALSE)))</f>
        <v/>
      </c>
      <c r="D61" s="31" t="str">
        <f ca="1">IF(OR(INDIRECT("申込書!X42")="",INDIRECT("申込書!X42")="-"),"",INDIRECT("申込書!W42"))</f>
        <v/>
      </c>
      <c r="E61" s="31" t="str">
        <f ca="1">IF(OR(INDIRECT("申込書!X42")="",INDIRECT("申込書!X42")="-"),"",INDIRECT("申込書!X42"))</f>
        <v/>
      </c>
      <c r="F61" s="25" t="str">
        <f ca="1">IF(OR(A61="",OR(A61&lt;20,A61&gt;23)),"",VLOOKUP(D61,クラス・種目リスト!$A$2:$B$26,2,FALSE))</f>
        <v/>
      </c>
      <c r="G61" s="30"/>
      <c r="I61" s="25" t="str">
        <f ca="1">IF(INDIRECT("申込書!B42")="","",INDIRECT("申込書!B42"))</f>
        <v/>
      </c>
      <c r="J61" s="22" t="str">
        <f ca="1">ASC(IF(INDIRECT("申込書!D42")="","",INDIRECT("申込書!D42")&amp;"　"&amp;INDIRECT("申込書!E42")))</f>
        <v/>
      </c>
      <c r="K61" s="22" t="str">
        <f ca="1">ASC(IF(INDIRECT("申込書!F42")="","",INDIRECT("申込書!F42")&amp;"　"&amp;INDIRECT("申込書!G42")))</f>
        <v/>
      </c>
      <c r="L61" s="22"/>
      <c r="M61" s="22"/>
      <c r="O61" s="22" t="str">
        <f ca="1">IF(INDIRECT("申込書!C42")="","",INDIRECT("申込書!C42"))</f>
        <v/>
      </c>
      <c r="P61" s="22" t="str">
        <f ca="1">IF(INDIRECT("申込書!H42")="","",INDIRECT("申込書!H42"))</f>
        <v/>
      </c>
      <c r="Q61" s="22" t="str">
        <f ca="1">IF(INDIRECT("申込書!I42")="","",INDIRECT("申込書!I42"))</f>
        <v/>
      </c>
      <c r="R61" s="25" t="str">
        <f ca="1">IF(INDIRECT("申込書!G3")="","",IF(INDIRECT("申込書!I42")=INDIRECT("申込書!G4"),INDIRECT("申込書!G3"),""))</f>
        <v/>
      </c>
      <c r="S61" s="24"/>
      <c r="T61" s="24" t="str">
        <f ca="1">IF(INDIRECT("申込書!J42")="","",INDIRECT("申込書!J42"))</f>
        <v/>
      </c>
      <c r="U61" s="24"/>
      <c r="V61" s="24" t="str">
        <f ca="1">IF(INDIRECT("申込書!L42")="","",INDIRECT("申込書!L42"))</f>
        <v/>
      </c>
      <c r="W61" s="25" t="str">
        <f ca="1">IF(INDIRECT("申込書!AF42")="○",IF(INDIRECT("申込書!AG42")="",申込書!#REF!,申込書!#REF!&amp;"-"&amp;INDIRECT("申込書!AG42")),"")</f>
        <v/>
      </c>
      <c r="X61" s="14" t="str">
        <f ca="1">IF(INDIRECT("申込書!AE42")="","",ASC(INDIRECT("申込書!AE42")))</f>
        <v/>
      </c>
      <c r="AA61" s="14">
        <v>2</v>
      </c>
      <c r="AB61" s="23"/>
    </row>
    <row r="62" spans="1:28" s="14" customFormat="1" ht="10.5" customHeight="1" x14ac:dyDescent="0.15">
      <c r="A62" s="30" t="str">
        <f ca="1">IF(D62="","",IF(VLOOKUP(E62,クラス・種目リスト!$A$47:$C$107,3,FALSE)=1,VLOOKUP(D62&amp;E62,クラス・種目リスト!$A$2:$B$26,2,FALSE),VLOOKUP(D62,クラス・種目リスト!$A$2:$B$26,2,FALSE)))</f>
        <v/>
      </c>
      <c r="B62" s="30" t="str">
        <f ca="1">IF(E62="","",IF(OR(A62&lt;20,A62&gt;23),VLOOKUP(E62,クラス・種目リスト!$A$47:$C$107,2,FALSE),VLOOKUP(D62&amp;E62,クラス・種目リスト!$A$47:$C$107,2,FALSE)))</f>
        <v/>
      </c>
      <c r="C62" s="30"/>
      <c r="D62" s="22" t="str">
        <f ca="1">IF(OR(INDIRECT("申込書!O43")="",INDIRECT("申込書!O43")="-"),IF(W62="","",IF(O62=1,"Ｒ男",IF(O62=2,"Ｒ女","性別check"))),INDIRECT("申込書!N43"))</f>
        <v/>
      </c>
      <c r="E62" s="22" t="str">
        <f ca="1">IF(OR(INDIRECT("申込書!O43")="",INDIRECT("申込書!O43")="-"),IF(W62="","","リレーonly"),INDIRECT("申込書!O43"))</f>
        <v/>
      </c>
      <c r="F62" s="25" t="str">
        <f ca="1">IF(OR(A62="",OR(A62&lt;20,A62&gt;23)),"",VLOOKUP(D62,クラス・種目リスト!$A$2:$B$26,2,FALSE))</f>
        <v/>
      </c>
      <c r="H62" s="30"/>
      <c r="I62" s="25" t="str">
        <f ca="1">IF(INDIRECT("申込書!B43")="","",INDIRECT("申込書!B43"))</f>
        <v/>
      </c>
      <c r="J62" s="22" t="str">
        <f ca="1">ASC(IF(INDIRECT("申込書!D43")="","",INDIRECT("申込書!D43")&amp;"　"&amp;INDIRECT("申込書!E43")))</f>
        <v/>
      </c>
      <c r="K62" s="22" t="str">
        <f ca="1">ASC(IF(INDIRECT("申込書!F43")="","",INDIRECT("申込書!F43")&amp;"　"&amp;INDIRECT("申込書!G43")))</f>
        <v/>
      </c>
      <c r="L62" s="22"/>
      <c r="M62" s="22"/>
      <c r="O62" s="22" t="str">
        <f ca="1">IF(INDIRECT("申込書!C43")="","",INDIRECT("申込書!C43"))</f>
        <v/>
      </c>
      <c r="P62" s="22" t="str">
        <f ca="1">IF(INDIRECT("申込書!H43")="","",INDIRECT("申込書!H43"))</f>
        <v/>
      </c>
      <c r="Q62" s="22" t="str">
        <f ca="1">IF(INDIRECT("申込書!I43")="","",INDIRECT("申込書!I43"))</f>
        <v/>
      </c>
      <c r="R62" s="25" t="str">
        <f ca="1">IF(INDIRECT("申込書!G3")="","",IF(INDIRECT("申込書!I43")=INDIRECT("申込書!G4"),INDIRECT("申込書!G3"),""))</f>
        <v/>
      </c>
      <c r="S62" s="24"/>
      <c r="T62" s="24" t="str">
        <f ca="1">IF(INDIRECT("申込書!J43")="","",INDIRECT("申込書!J43"))</f>
        <v/>
      </c>
      <c r="U62" s="24"/>
      <c r="V62" s="24" t="str">
        <f ca="1">IF(INDIRECT("申込書!L43")="","",INDIRECT("申込書!L43"))</f>
        <v/>
      </c>
      <c r="W62" s="25" t="str">
        <f ca="1">IF(INDIRECT("申込書!AF43")="○",IF(INDIRECT("申込書!AG43")="",申込書!#REF!,申込書!#REF!&amp;"-"&amp;INDIRECT("申込書!AG43")),"")</f>
        <v/>
      </c>
      <c r="X62" s="48" t="str">
        <f ca="1">IF(INDIRECT("申込書!V43")="","",ASC(INDIRECT("申込書!V43")))</f>
        <v/>
      </c>
      <c r="Y62" s="48"/>
      <c r="Z62" s="48"/>
      <c r="AA62" s="24">
        <v>1</v>
      </c>
      <c r="AB62" s="23"/>
    </row>
    <row r="63" spans="1:28" s="14" customFormat="1" ht="10.5" customHeight="1" x14ac:dyDescent="0.15">
      <c r="A63" s="30" t="str">
        <f ca="1">IF(D63="","",IF(VLOOKUP(E63,クラス・種目リスト!$A$47:$C$107,3,FALSE)=1,VLOOKUP(D63&amp;E63,クラス・種目リスト!$A$2:$B$26,2,FALSE),VLOOKUP(D63,クラス・種目リスト!$A$2:$B$26,2,FALSE)))</f>
        <v/>
      </c>
      <c r="B63" s="30" t="str">
        <f ca="1">IF(E63="","",IF(OR(A63&lt;20,A63&gt;23),VLOOKUP(E63,クラス・種目リスト!$A$47:$C$107,2,FALSE),VLOOKUP(D63&amp;E63,クラス・種目リスト!$A$47:$C$107,2,FALSE)))</f>
        <v/>
      </c>
      <c r="D63" s="31" t="str">
        <f ca="1">IF(OR(INDIRECT("申込書!X43")="",INDIRECT("申込書!X43")="-"),"",INDIRECT("申込書!W43"))</f>
        <v/>
      </c>
      <c r="E63" s="31" t="str">
        <f ca="1">IF(OR(INDIRECT("申込書!X43")="",INDIRECT("申込書!X43")="-"),"",INDIRECT("申込書!X43"))</f>
        <v/>
      </c>
      <c r="F63" s="25" t="str">
        <f ca="1">IF(OR(A63="",OR(A63&lt;20,A63&gt;23)),"",VLOOKUP(D63,クラス・種目リスト!$A$2:$B$26,2,FALSE))</f>
        <v/>
      </c>
      <c r="G63" s="30"/>
      <c r="I63" s="25" t="str">
        <f ca="1">IF(INDIRECT("申込書!B43")="","",INDIRECT("申込書!B43"))</f>
        <v/>
      </c>
      <c r="J63" s="22" t="str">
        <f ca="1">ASC(IF(INDIRECT("申込書!D43")="","",INDIRECT("申込書!D43")&amp;"　"&amp;INDIRECT("申込書!E43")))</f>
        <v/>
      </c>
      <c r="K63" s="22" t="str">
        <f ca="1">ASC(IF(INDIRECT("申込書!F43")="","",INDIRECT("申込書!F43")&amp;"　"&amp;INDIRECT("申込書!G43")))</f>
        <v/>
      </c>
      <c r="L63" s="22"/>
      <c r="M63" s="22"/>
      <c r="O63" s="22" t="str">
        <f ca="1">IF(INDIRECT("申込書!C43")="","",INDIRECT("申込書!C43"))</f>
        <v/>
      </c>
      <c r="P63" s="22" t="str">
        <f ca="1">IF(INDIRECT("申込書!H43")="","",INDIRECT("申込書!H43"))</f>
        <v/>
      </c>
      <c r="Q63" s="22" t="str">
        <f ca="1">IF(INDIRECT("申込書!I43")="","",INDIRECT("申込書!I43"))</f>
        <v/>
      </c>
      <c r="R63" s="25" t="str">
        <f ca="1">IF(INDIRECT("申込書!G3")="","",IF(INDIRECT("申込書!I43")=INDIRECT("申込書!G4"),INDIRECT("申込書!G3"),""))</f>
        <v/>
      </c>
      <c r="S63" s="24"/>
      <c r="T63" s="24" t="str">
        <f ca="1">IF(INDIRECT("申込書!J43")="","",INDIRECT("申込書!J43"))</f>
        <v/>
      </c>
      <c r="U63" s="24"/>
      <c r="V63" s="24" t="str">
        <f ca="1">IF(INDIRECT("申込書!L43")="","",INDIRECT("申込書!L43"))</f>
        <v/>
      </c>
      <c r="W63" s="25" t="str">
        <f ca="1">IF(INDIRECT("申込書!AF43")="○",IF(INDIRECT("申込書!AG43")="",申込書!#REF!,申込書!#REF!&amp;"-"&amp;INDIRECT("申込書!AG43")),"")</f>
        <v/>
      </c>
      <c r="X63" s="14" t="str">
        <f ca="1">IF(INDIRECT("申込書!AE43")="","",ASC(INDIRECT("申込書!AE43")))</f>
        <v/>
      </c>
      <c r="AA63" s="14">
        <v>2</v>
      </c>
      <c r="AB63" s="23"/>
    </row>
    <row r="64" spans="1:28" s="14" customFormat="1" ht="10.5" customHeight="1" x14ac:dyDescent="0.15">
      <c r="A64" s="30" t="str">
        <f ca="1">IF(D64="","",IF(VLOOKUP(E64,クラス・種目リスト!$A$47:$C$107,3,FALSE)=1,VLOOKUP(D64&amp;E64,クラス・種目リスト!$A$2:$B$26,2,FALSE),VLOOKUP(D64,クラス・種目リスト!$A$2:$B$26,2,FALSE)))</f>
        <v/>
      </c>
      <c r="B64" s="30" t="str">
        <f ca="1">IF(E64="","",IF(OR(A64&lt;20,A64&gt;23),VLOOKUP(E64,クラス・種目リスト!$A$47:$C$107,2,FALSE),VLOOKUP(D64&amp;E64,クラス・種目リスト!$A$47:$C$107,2,FALSE)))</f>
        <v/>
      </c>
      <c r="C64" s="30"/>
      <c r="D64" s="22" t="str">
        <f ca="1">IF(OR(INDIRECT("申込書!O44")="",INDIRECT("申込書!O44")="-"),IF(W64="","",IF(O64=1,"Ｒ男",IF(O64=2,"Ｒ女","性別check"))),INDIRECT("申込書!N44"))</f>
        <v/>
      </c>
      <c r="E64" s="22" t="str">
        <f ca="1">IF(OR(INDIRECT("申込書!O44")="",INDIRECT("申込書!O44")="-"),IF(W64="","","リレーonly"),INDIRECT("申込書!O44"))</f>
        <v/>
      </c>
      <c r="F64" s="25" t="str">
        <f ca="1">IF(OR(A64="",OR(A64&lt;20,A64&gt;23)),"",VLOOKUP(D64,クラス・種目リスト!$A$2:$B$26,2,FALSE))</f>
        <v/>
      </c>
      <c r="H64" s="30"/>
      <c r="I64" s="25" t="str">
        <f ca="1">IF(INDIRECT("申込書!B44")="","",INDIRECT("申込書!B44"))</f>
        <v/>
      </c>
      <c r="J64" s="22" t="str">
        <f ca="1">ASC(IF(INDIRECT("申込書!D44")="","",INDIRECT("申込書!D44")&amp;"　"&amp;INDIRECT("申込書!E44")))</f>
        <v/>
      </c>
      <c r="K64" s="22" t="str">
        <f ca="1">ASC(IF(INDIRECT("申込書!F44")="","",INDIRECT("申込書!F44")&amp;"　"&amp;INDIRECT("申込書!G44")))</f>
        <v/>
      </c>
      <c r="L64" s="22"/>
      <c r="M64" s="22"/>
      <c r="O64" s="22" t="str">
        <f ca="1">IF(INDIRECT("申込書!C44")="","",INDIRECT("申込書!C44"))</f>
        <v/>
      </c>
      <c r="P64" s="22" t="str">
        <f ca="1">IF(INDIRECT("申込書!H44")="","",INDIRECT("申込書!H44"))</f>
        <v/>
      </c>
      <c r="Q64" s="22" t="str">
        <f ca="1">IF(INDIRECT("申込書!I44")="","",INDIRECT("申込書!I44"))</f>
        <v/>
      </c>
      <c r="R64" s="25" t="str">
        <f ca="1">IF(INDIRECT("申込書!G3")="","",IF(INDIRECT("申込書!I44")=INDIRECT("申込書!G4"),INDIRECT("申込書!G3"),""))</f>
        <v/>
      </c>
      <c r="S64" s="24"/>
      <c r="T64" s="24" t="str">
        <f ca="1">IF(INDIRECT("申込書!J44")="","",INDIRECT("申込書!J44"))</f>
        <v/>
      </c>
      <c r="U64" s="24"/>
      <c r="V64" s="24" t="str">
        <f ca="1">IF(INDIRECT("申込書!L44")="","",INDIRECT("申込書!L44"))</f>
        <v/>
      </c>
      <c r="W64" s="25" t="str">
        <f ca="1">IF(INDIRECT("申込書!AF44")="○",IF(INDIRECT("申込書!AG44")="",申込書!#REF!,申込書!#REF!&amp;"-"&amp;INDIRECT("申込書!AG44")),"")</f>
        <v/>
      </c>
      <c r="X64" s="48" t="str">
        <f ca="1">IF(INDIRECT("申込書!V44")="","",ASC(INDIRECT("申込書!V44")))</f>
        <v/>
      </c>
      <c r="Y64" s="48"/>
      <c r="Z64" s="48"/>
      <c r="AA64" s="24">
        <v>1</v>
      </c>
      <c r="AB64" s="23"/>
    </row>
    <row r="65" spans="1:28" s="14" customFormat="1" ht="10.5" customHeight="1" x14ac:dyDescent="0.15">
      <c r="A65" s="30" t="str">
        <f ca="1">IF(D65="","",IF(VLOOKUP(E65,クラス・種目リスト!$A$47:$C$107,3,FALSE)=1,VLOOKUP(D65&amp;E65,クラス・種目リスト!$A$2:$B$26,2,FALSE),VLOOKUP(D65,クラス・種目リスト!$A$2:$B$26,2,FALSE)))</f>
        <v/>
      </c>
      <c r="B65" s="30" t="str">
        <f ca="1">IF(E65="","",IF(OR(A65&lt;20,A65&gt;23),VLOOKUP(E65,クラス・種目リスト!$A$47:$C$107,2,FALSE),VLOOKUP(D65&amp;E65,クラス・種目リスト!$A$47:$C$107,2,FALSE)))</f>
        <v/>
      </c>
      <c r="D65" s="31" t="str">
        <f ca="1">IF(OR(INDIRECT("申込書!X44")="",INDIRECT("申込書!X44")="-"),"",INDIRECT("申込書!W44"))</f>
        <v/>
      </c>
      <c r="E65" s="31" t="str">
        <f ca="1">IF(OR(INDIRECT("申込書!X44")="",INDIRECT("申込書!X44")="-"),"",INDIRECT("申込書!X44"))</f>
        <v/>
      </c>
      <c r="F65" s="25" t="str">
        <f ca="1">IF(OR(A65="",OR(A65&lt;20,A65&gt;23)),"",VLOOKUP(D65,クラス・種目リスト!$A$2:$B$26,2,FALSE))</f>
        <v/>
      </c>
      <c r="G65" s="30"/>
      <c r="I65" s="25" t="str">
        <f ca="1">IF(INDIRECT("申込書!B44")="","",INDIRECT("申込書!B44"))</f>
        <v/>
      </c>
      <c r="J65" s="22" t="str">
        <f ca="1">ASC(IF(INDIRECT("申込書!D44")="","",INDIRECT("申込書!D44")&amp;"　"&amp;INDIRECT("申込書!E44")))</f>
        <v/>
      </c>
      <c r="K65" s="22" t="str">
        <f ca="1">ASC(IF(INDIRECT("申込書!F44")="","",INDIRECT("申込書!F44")&amp;"　"&amp;INDIRECT("申込書!G44")))</f>
        <v/>
      </c>
      <c r="L65" s="22"/>
      <c r="M65" s="22"/>
      <c r="O65" s="22" t="str">
        <f ca="1">IF(INDIRECT("申込書!C44")="","",INDIRECT("申込書!C44"))</f>
        <v/>
      </c>
      <c r="P65" s="22" t="str">
        <f ca="1">IF(INDIRECT("申込書!H44")="","",INDIRECT("申込書!H44"))</f>
        <v/>
      </c>
      <c r="Q65" s="22" t="str">
        <f ca="1">IF(INDIRECT("申込書!I44")="","",INDIRECT("申込書!I44"))</f>
        <v/>
      </c>
      <c r="R65" s="25" t="str">
        <f ca="1">IF(INDIRECT("申込書!G3")="","",IF(INDIRECT("申込書!I44")=INDIRECT("申込書!G4"),INDIRECT("申込書!G3"),""))</f>
        <v/>
      </c>
      <c r="S65" s="24"/>
      <c r="T65" s="24" t="str">
        <f ca="1">IF(INDIRECT("申込書!J44")="","",INDIRECT("申込書!J44"))</f>
        <v/>
      </c>
      <c r="U65" s="24"/>
      <c r="V65" s="24" t="str">
        <f ca="1">IF(INDIRECT("申込書!L44")="","",INDIRECT("申込書!L44"))</f>
        <v/>
      </c>
      <c r="W65" s="25" t="str">
        <f ca="1">IF(INDIRECT("申込書!AF44")="○",IF(INDIRECT("申込書!AG44")="",申込書!#REF!,申込書!#REF!&amp;"-"&amp;INDIRECT("申込書!AG44")),"")</f>
        <v/>
      </c>
      <c r="X65" s="14" t="str">
        <f ca="1">IF(INDIRECT("申込書!AE44")="","",ASC(INDIRECT("申込書!AE44")))</f>
        <v/>
      </c>
      <c r="AA65" s="14">
        <v>2</v>
      </c>
      <c r="AB65" s="23"/>
    </row>
    <row r="66" spans="1:28" s="14" customFormat="1" ht="10.5" customHeight="1" x14ac:dyDescent="0.15">
      <c r="A66" s="30" t="str">
        <f ca="1">IF(D66="","",IF(VLOOKUP(E66,クラス・種目リスト!$A$47:$C$107,3,FALSE)=1,VLOOKUP(D66&amp;E66,クラス・種目リスト!$A$2:$B$26,2,FALSE),VLOOKUP(D66,クラス・種目リスト!$A$2:$B$26,2,FALSE)))</f>
        <v/>
      </c>
      <c r="B66" s="30" t="str">
        <f ca="1">IF(E66="","",IF(OR(A66&lt;20,A66&gt;23),VLOOKUP(E66,クラス・種目リスト!$A$47:$C$107,2,FALSE),VLOOKUP(D66&amp;E66,クラス・種目リスト!$A$47:$C$107,2,FALSE)))</f>
        <v/>
      </c>
      <c r="C66" s="30"/>
      <c r="D66" s="22" t="str">
        <f ca="1">IF(OR(INDIRECT("申込書!O45")="",INDIRECT("申込書!O45")="-"),IF(W66="","",IF(O66=1,"Ｒ男",IF(O66=2,"Ｒ女","性別check"))),INDIRECT("申込書!N45"))</f>
        <v/>
      </c>
      <c r="E66" s="22" t="str">
        <f ca="1">IF(OR(INDIRECT("申込書!O45")="",INDIRECT("申込書!O45")="-"),IF(W66="","","リレーonly"),INDIRECT("申込書!O45"))</f>
        <v/>
      </c>
      <c r="F66" s="25" t="str">
        <f ca="1">IF(OR(A66="",OR(A66&lt;20,A66&gt;23)),"",VLOOKUP(D66,クラス・種目リスト!$A$2:$B$26,2,FALSE))</f>
        <v/>
      </c>
      <c r="H66" s="30"/>
      <c r="I66" s="25" t="str">
        <f ca="1">IF(INDIRECT("申込書!B45")="","",INDIRECT("申込書!B45"))</f>
        <v/>
      </c>
      <c r="J66" s="22" t="str">
        <f ca="1">ASC(IF(INDIRECT("申込書!D45")="","",INDIRECT("申込書!D45")&amp;"　"&amp;INDIRECT("申込書!E45")))</f>
        <v/>
      </c>
      <c r="K66" s="22" t="str">
        <f ca="1">ASC(IF(INDIRECT("申込書!F45")="","",INDIRECT("申込書!F45")&amp;"　"&amp;INDIRECT("申込書!G45")))</f>
        <v/>
      </c>
      <c r="L66" s="22"/>
      <c r="M66" s="22"/>
      <c r="O66" s="22" t="str">
        <f ca="1">IF(INDIRECT("申込書!C45")="","",INDIRECT("申込書!C45"))</f>
        <v/>
      </c>
      <c r="P66" s="22" t="str">
        <f ca="1">IF(INDIRECT("申込書!H45")="","",INDIRECT("申込書!H45"))</f>
        <v/>
      </c>
      <c r="Q66" s="22" t="str">
        <f ca="1">IF(INDIRECT("申込書!I45")="","",INDIRECT("申込書!I45"))</f>
        <v/>
      </c>
      <c r="R66" s="25" t="str">
        <f ca="1">IF(INDIRECT("申込書!G3")="","",IF(INDIRECT("申込書!I45")=INDIRECT("申込書!G4"),INDIRECT("申込書!G3"),""))</f>
        <v/>
      </c>
      <c r="S66" s="24"/>
      <c r="T66" s="24" t="str">
        <f ca="1">IF(INDIRECT("申込書!J45")="","",INDIRECT("申込書!J45"))</f>
        <v/>
      </c>
      <c r="U66" s="24"/>
      <c r="V66" s="24" t="str">
        <f ca="1">IF(INDIRECT("申込書!L45")="","",INDIRECT("申込書!L45"))</f>
        <v/>
      </c>
      <c r="W66" s="25" t="str">
        <f ca="1">IF(INDIRECT("申込書!AF45")="○",IF(INDIRECT("申込書!AG45")="",申込書!#REF!,申込書!#REF!&amp;"-"&amp;INDIRECT("申込書!AG45")),"")</f>
        <v/>
      </c>
      <c r="X66" s="48" t="str">
        <f ca="1">IF(INDIRECT("申込書!V45")="","",ASC(INDIRECT("申込書!V45")))</f>
        <v/>
      </c>
      <c r="Y66" s="48"/>
      <c r="Z66" s="48"/>
      <c r="AA66" s="24">
        <v>1</v>
      </c>
      <c r="AB66" s="23"/>
    </row>
    <row r="67" spans="1:28" s="14" customFormat="1" ht="10.5" customHeight="1" x14ac:dyDescent="0.15">
      <c r="A67" s="30" t="str">
        <f ca="1">IF(D67="","",IF(VLOOKUP(E67,クラス・種目リスト!$A$47:$C$107,3,FALSE)=1,VLOOKUP(D67&amp;E67,クラス・種目リスト!$A$2:$B$26,2,FALSE),VLOOKUP(D67,クラス・種目リスト!$A$2:$B$26,2,FALSE)))</f>
        <v/>
      </c>
      <c r="B67" s="30" t="str">
        <f ca="1">IF(E67="","",IF(OR(A67&lt;20,A67&gt;23),VLOOKUP(E67,クラス・種目リスト!$A$47:$C$107,2,FALSE),VLOOKUP(D67&amp;E67,クラス・種目リスト!$A$47:$C$107,2,FALSE)))</f>
        <v/>
      </c>
      <c r="D67" s="31" t="str">
        <f ca="1">IF(OR(INDIRECT("申込書!X45")="",INDIRECT("申込書!X45")="-"),"",INDIRECT("申込書!W45"))</f>
        <v/>
      </c>
      <c r="E67" s="31" t="str">
        <f ca="1">IF(OR(INDIRECT("申込書!X45")="",INDIRECT("申込書!X45")="-"),"",INDIRECT("申込書!X45"))</f>
        <v/>
      </c>
      <c r="F67" s="25" t="str">
        <f ca="1">IF(OR(A67="",OR(A67&lt;20,A67&gt;23)),"",VLOOKUP(D67,クラス・種目リスト!$A$2:$B$26,2,FALSE))</f>
        <v/>
      </c>
      <c r="G67" s="30"/>
      <c r="I67" s="25" t="str">
        <f ca="1">IF(INDIRECT("申込書!B45")="","",INDIRECT("申込書!B45"))</f>
        <v/>
      </c>
      <c r="J67" s="22" t="str">
        <f ca="1">ASC(IF(INDIRECT("申込書!D45")="","",INDIRECT("申込書!D45")&amp;"　"&amp;INDIRECT("申込書!E45")))</f>
        <v/>
      </c>
      <c r="K67" s="22" t="str">
        <f ca="1">ASC(IF(INDIRECT("申込書!F45")="","",INDIRECT("申込書!F45")&amp;"　"&amp;INDIRECT("申込書!G45")))</f>
        <v/>
      </c>
      <c r="L67" s="22"/>
      <c r="M67" s="22"/>
      <c r="O67" s="22" t="str">
        <f ca="1">IF(INDIRECT("申込書!C45")="","",INDIRECT("申込書!C45"))</f>
        <v/>
      </c>
      <c r="P67" s="22" t="str">
        <f ca="1">IF(INDIRECT("申込書!H45")="","",INDIRECT("申込書!H45"))</f>
        <v/>
      </c>
      <c r="Q67" s="22" t="str">
        <f ca="1">IF(INDIRECT("申込書!I45")="","",INDIRECT("申込書!I45"))</f>
        <v/>
      </c>
      <c r="R67" s="25" t="str">
        <f ca="1">IF(INDIRECT("申込書!G3")="","",IF(INDIRECT("申込書!I45")=INDIRECT("申込書!G4"),INDIRECT("申込書!G3"),""))</f>
        <v/>
      </c>
      <c r="S67" s="24"/>
      <c r="T67" s="24" t="str">
        <f ca="1">IF(INDIRECT("申込書!J45")="","",INDIRECT("申込書!J45"))</f>
        <v/>
      </c>
      <c r="U67" s="24"/>
      <c r="V67" s="24" t="str">
        <f ca="1">IF(INDIRECT("申込書!L45")="","",INDIRECT("申込書!L45"))</f>
        <v/>
      </c>
      <c r="W67" s="25" t="str">
        <f ca="1">IF(INDIRECT("申込書!AF45")="○",IF(INDIRECT("申込書!AG45")="",申込書!#REF!,申込書!#REF!&amp;"-"&amp;INDIRECT("申込書!AG45")),"")</f>
        <v/>
      </c>
      <c r="X67" s="14" t="str">
        <f ca="1">IF(INDIRECT("申込書!AE45")="","",ASC(INDIRECT("申込書!AE45")))</f>
        <v/>
      </c>
      <c r="AA67" s="14">
        <v>2</v>
      </c>
      <c r="AB67" s="23"/>
    </row>
    <row r="68" spans="1:28" s="14" customFormat="1" ht="10.5" customHeight="1" x14ac:dyDescent="0.15">
      <c r="A68" s="30" t="str">
        <f ca="1">IF(D68="","",IF(VLOOKUP(E68,クラス・種目リスト!$A$47:$C$107,3,FALSE)=1,VLOOKUP(D68&amp;E68,クラス・種目リスト!$A$2:$B$26,2,FALSE),VLOOKUP(D68,クラス・種目リスト!$A$2:$B$26,2,FALSE)))</f>
        <v/>
      </c>
      <c r="B68" s="30" t="str">
        <f ca="1">IF(E68="","",IF(OR(A68&lt;20,A68&gt;23),VLOOKUP(E68,クラス・種目リスト!$A$47:$C$107,2,FALSE),VLOOKUP(D68&amp;E68,クラス・種目リスト!$A$47:$C$107,2,FALSE)))</f>
        <v/>
      </c>
      <c r="C68" s="30"/>
      <c r="D68" s="22" t="str">
        <f ca="1">IF(OR(INDIRECT("申込書!O46")="",INDIRECT("申込書!O46")="-"),IF(W68="","",IF(O68=1,"Ｒ男",IF(O68=2,"Ｒ女","性別check"))),INDIRECT("申込書!N46"))</f>
        <v/>
      </c>
      <c r="E68" s="22" t="str">
        <f ca="1">IF(OR(INDIRECT("申込書!O46")="",INDIRECT("申込書!O46")="-"),IF(W68="","","リレーonly"),INDIRECT("申込書!O46"))</f>
        <v/>
      </c>
      <c r="F68" s="25" t="str">
        <f ca="1">IF(OR(A68="",OR(A68&lt;20,A68&gt;23)),"",VLOOKUP(D68,クラス・種目リスト!$A$2:$B$26,2,FALSE))</f>
        <v/>
      </c>
      <c r="H68" s="30"/>
      <c r="I68" s="25" t="str">
        <f ca="1">IF(INDIRECT("申込書!B46")="","",INDIRECT("申込書!B46"))</f>
        <v/>
      </c>
      <c r="J68" s="22" t="str">
        <f ca="1">ASC(IF(INDIRECT("申込書!D46")="","",INDIRECT("申込書!D46")&amp;"　"&amp;INDIRECT("申込書!E46")))</f>
        <v/>
      </c>
      <c r="K68" s="22" t="str">
        <f ca="1">ASC(IF(INDIRECT("申込書!F46")="","",INDIRECT("申込書!F46")&amp;"　"&amp;INDIRECT("申込書!G46")))</f>
        <v/>
      </c>
      <c r="L68" s="22"/>
      <c r="M68" s="22"/>
      <c r="O68" s="22" t="str">
        <f ca="1">IF(INDIRECT("申込書!C46")="","",INDIRECT("申込書!C46"))</f>
        <v/>
      </c>
      <c r="P68" s="22" t="str">
        <f ca="1">IF(INDIRECT("申込書!H46")="","",INDIRECT("申込書!H46"))</f>
        <v/>
      </c>
      <c r="Q68" s="22" t="str">
        <f ca="1">IF(INDIRECT("申込書!I46")="","",INDIRECT("申込書!I46"))</f>
        <v/>
      </c>
      <c r="R68" s="25" t="str">
        <f ca="1">IF(INDIRECT("申込書!G3")="","",IF(INDIRECT("申込書!I46")=INDIRECT("申込書!G4"),INDIRECT("申込書!G3"),""))</f>
        <v/>
      </c>
      <c r="S68" s="24"/>
      <c r="T68" s="24" t="str">
        <f ca="1">IF(INDIRECT("申込書!J46")="","",INDIRECT("申込書!J46"))</f>
        <v/>
      </c>
      <c r="U68" s="24"/>
      <c r="V68" s="24" t="str">
        <f ca="1">IF(INDIRECT("申込書!L46")="","",INDIRECT("申込書!L46"))</f>
        <v/>
      </c>
      <c r="W68" s="25" t="str">
        <f ca="1">IF(INDIRECT("申込書!AF46")="○",IF(INDIRECT("申込書!AG46")="",申込書!#REF!,申込書!#REF!&amp;"-"&amp;INDIRECT("申込書!AG46")),"")</f>
        <v/>
      </c>
      <c r="X68" s="48" t="str">
        <f ca="1">IF(INDIRECT("申込書!V46")="","",ASC(INDIRECT("申込書!V46")))</f>
        <v/>
      </c>
      <c r="Y68" s="48"/>
      <c r="Z68" s="48"/>
      <c r="AA68" s="24">
        <v>1</v>
      </c>
      <c r="AB68" s="23"/>
    </row>
    <row r="69" spans="1:28" s="14" customFormat="1" ht="10.5" customHeight="1" x14ac:dyDescent="0.15">
      <c r="A69" s="30" t="str">
        <f ca="1">IF(D69="","",IF(VLOOKUP(E69,クラス・種目リスト!$A$47:$C$107,3,FALSE)=1,VLOOKUP(D69&amp;E69,クラス・種目リスト!$A$2:$B$26,2,FALSE),VLOOKUP(D69,クラス・種目リスト!$A$2:$B$26,2,FALSE)))</f>
        <v/>
      </c>
      <c r="B69" s="30" t="str">
        <f ca="1">IF(E69="","",IF(OR(A69&lt;20,A69&gt;23),VLOOKUP(E69,クラス・種目リスト!$A$47:$C$107,2,FALSE),VLOOKUP(D69&amp;E69,クラス・種目リスト!$A$47:$C$107,2,FALSE)))</f>
        <v/>
      </c>
      <c r="D69" s="31" t="str">
        <f ca="1">IF(OR(INDIRECT("申込書!X46")="",INDIRECT("申込書!X46")="-"),"",INDIRECT("申込書!W46"))</f>
        <v/>
      </c>
      <c r="E69" s="31" t="str">
        <f ca="1">IF(OR(INDIRECT("申込書!X46")="",INDIRECT("申込書!X46")="-"),"",INDIRECT("申込書!X46"))</f>
        <v/>
      </c>
      <c r="F69" s="25" t="str">
        <f ca="1">IF(OR(A69="",OR(A69&lt;20,A69&gt;23)),"",VLOOKUP(D69,クラス・種目リスト!$A$2:$B$26,2,FALSE))</f>
        <v/>
      </c>
      <c r="G69" s="30"/>
      <c r="I69" s="25" t="str">
        <f ca="1">IF(INDIRECT("申込書!B46")="","",INDIRECT("申込書!B46"))</f>
        <v/>
      </c>
      <c r="J69" s="22" t="str">
        <f ca="1">ASC(IF(INDIRECT("申込書!D46")="","",INDIRECT("申込書!D46")&amp;"　"&amp;INDIRECT("申込書!E46")))</f>
        <v/>
      </c>
      <c r="K69" s="22" t="str">
        <f ca="1">ASC(IF(INDIRECT("申込書!F46")="","",INDIRECT("申込書!F46")&amp;"　"&amp;INDIRECT("申込書!G46")))</f>
        <v/>
      </c>
      <c r="L69" s="22"/>
      <c r="M69" s="22"/>
      <c r="O69" s="22" t="str">
        <f ca="1">IF(INDIRECT("申込書!C46")="","",INDIRECT("申込書!C46"))</f>
        <v/>
      </c>
      <c r="P69" s="22" t="str">
        <f ca="1">IF(INDIRECT("申込書!H46")="","",INDIRECT("申込書!H46"))</f>
        <v/>
      </c>
      <c r="Q69" s="22" t="str">
        <f ca="1">IF(INDIRECT("申込書!I46")="","",INDIRECT("申込書!I46"))</f>
        <v/>
      </c>
      <c r="R69" s="25" t="str">
        <f ca="1">IF(INDIRECT("申込書!G3")="","",IF(INDIRECT("申込書!I46")=INDIRECT("申込書!G4"),INDIRECT("申込書!G3"),""))</f>
        <v/>
      </c>
      <c r="S69" s="24"/>
      <c r="T69" s="24" t="str">
        <f ca="1">IF(INDIRECT("申込書!J46")="","",INDIRECT("申込書!J46"))</f>
        <v/>
      </c>
      <c r="U69" s="24"/>
      <c r="V69" s="24" t="str">
        <f ca="1">IF(INDIRECT("申込書!L46")="","",INDIRECT("申込書!L46"))</f>
        <v/>
      </c>
      <c r="W69" s="25" t="str">
        <f ca="1">IF(INDIRECT("申込書!AF46")="○",IF(INDIRECT("申込書!AG46")="",申込書!#REF!,申込書!#REF!&amp;"-"&amp;INDIRECT("申込書!AG46")),"")</f>
        <v/>
      </c>
      <c r="X69" s="14" t="str">
        <f ca="1">IF(INDIRECT("申込書!AE46")="","",ASC(INDIRECT("申込書!AE46")))</f>
        <v/>
      </c>
      <c r="AA69" s="14">
        <v>2</v>
      </c>
      <c r="AB69" s="23"/>
    </row>
    <row r="70" spans="1:28" s="14" customFormat="1" ht="10.5" customHeight="1" x14ac:dyDescent="0.15">
      <c r="A70" s="30" t="str">
        <f ca="1">IF(D70="","",IF(VLOOKUP(E70,クラス・種目リスト!$A$47:$C$107,3,FALSE)=1,VLOOKUP(D70&amp;E70,クラス・種目リスト!$A$2:$B$26,2,FALSE),VLOOKUP(D70,クラス・種目リスト!$A$2:$B$26,2,FALSE)))</f>
        <v/>
      </c>
      <c r="B70" s="30" t="str">
        <f ca="1">IF(E70="","",IF(OR(A70&lt;20,A70&gt;23),VLOOKUP(E70,クラス・種目リスト!$A$47:$C$107,2,FALSE),VLOOKUP(D70&amp;E70,クラス・種目リスト!$A$47:$C$107,2,FALSE)))</f>
        <v/>
      </c>
      <c r="C70" s="30"/>
      <c r="D70" s="22" t="str">
        <f ca="1">IF(OR(INDIRECT("申込書!O47")="",INDIRECT("申込書!O47")="-"),IF(W70="","",IF(O70=1,"Ｒ男",IF(O70=2,"Ｒ女","性別check"))),INDIRECT("申込書!N47"))</f>
        <v/>
      </c>
      <c r="E70" s="22" t="str">
        <f ca="1">IF(OR(INDIRECT("申込書!O47")="",INDIRECT("申込書!O47")="-"),IF(W70="","","リレーonly"),INDIRECT("申込書!O47"))</f>
        <v/>
      </c>
      <c r="F70" s="25" t="str">
        <f ca="1">IF(OR(A70="",OR(A70&lt;20,A70&gt;23)),"",VLOOKUP(D70,クラス・種目リスト!$A$2:$B$26,2,FALSE))</f>
        <v/>
      </c>
      <c r="H70" s="30"/>
      <c r="I70" s="25" t="str">
        <f ca="1">IF(INDIRECT("申込書!B47")="","",INDIRECT("申込書!B47"))</f>
        <v/>
      </c>
      <c r="J70" s="22" t="str">
        <f ca="1">ASC(IF(INDIRECT("申込書!D47")="","",INDIRECT("申込書!D47")&amp;"　"&amp;INDIRECT("申込書!E47")))</f>
        <v/>
      </c>
      <c r="K70" s="22" t="str">
        <f ca="1">ASC(IF(INDIRECT("申込書!F47")="","",INDIRECT("申込書!F47")&amp;"　"&amp;INDIRECT("申込書!G47")))</f>
        <v/>
      </c>
      <c r="L70" s="22"/>
      <c r="M70" s="22"/>
      <c r="O70" s="22" t="str">
        <f ca="1">IF(INDIRECT("申込書!C47")="","",INDIRECT("申込書!C47"))</f>
        <v/>
      </c>
      <c r="P70" s="22" t="str">
        <f ca="1">IF(INDIRECT("申込書!H47")="","",INDIRECT("申込書!H47"))</f>
        <v/>
      </c>
      <c r="Q70" s="22" t="str">
        <f ca="1">IF(INDIRECT("申込書!I47")="","",INDIRECT("申込書!I47"))</f>
        <v/>
      </c>
      <c r="R70" s="25" t="str">
        <f ca="1">IF(INDIRECT("申込書!G3")="","",IF(INDIRECT("申込書!I47")=INDIRECT("申込書!G4"),INDIRECT("申込書!G3"),""))</f>
        <v/>
      </c>
      <c r="S70" s="24"/>
      <c r="T70" s="24" t="str">
        <f ca="1">IF(INDIRECT("申込書!J47")="","",INDIRECT("申込書!J47"))</f>
        <v/>
      </c>
      <c r="U70" s="24"/>
      <c r="V70" s="24" t="str">
        <f ca="1">IF(INDIRECT("申込書!L47")="","",INDIRECT("申込書!L47"))</f>
        <v/>
      </c>
      <c r="W70" s="25" t="str">
        <f ca="1">IF(INDIRECT("申込書!AF47")="○",IF(INDIRECT("申込書!AG47")="",申込書!#REF!,申込書!#REF!&amp;"-"&amp;INDIRECT("申込書!AG47")),"")</f>
        <v/>
      </c>
      <c r="X70" s="48" t="str">
        <f ca="1">IF(INDIRECT("申込書!V47")="","",ASC(INDIRECT("申込書!V47")))</f>
        <v/>
      </c>
      <c r="Y70" s="48"/>
      <c r="Z70" s="48"/>
      <c r="AA70" s="24">
        <v>1</v>
      </c>
      <c r="AB70" s="23"/>
    </row>
    <row r="71" spans="1:28" s="14" customFormat="1" ht="10.5" customHeight="1" x14ac:dyDescent="0.15">
      <c r="A71" s="30" t="str">
        <f ca="1">IF(D71="","",IF(VLOOKUP(E71,クラス・種目リスト!$A$47:$C$107,3,FALSE)=1,VLOOKUP(D71&amp;E71,クラス・種目リスト!$A$2:$B$26,2,FALSE),VLOOKUP(D71,クラス・種目リスト!$A$2:$B$26,2,FALSE)))</f>
        <v/>
      </c>
      <c r="B71" s="30" t="str">
        <f ca="1">IF(E71="","",IF(OR(A71&lt;20,A71&gt;23),VLOOKUP(E71,クラス・種目リスト!$A$47:$C$107,2,FALSE),VLOOKUP(D71&amp;E71,クラス・種目リスト!$A$47:$C$107,2,FALSE)))</f>
        <v/>
      </c>
      <c r="D71" s="31" t="str">
        <f ca="1">IF(OR(INDIRECT("申込書!X47")="",INDIRECT("申込書!X47")="-"),"",INDIRECT("申込書!W47"))</f>
        <v/>
      </c>
      <c r="E71" s="31" t="str">
        <f ca="1">IF(OR(INDIRECT("申込書!X47")="",INDIRECT("申込書!X47")="-"),"",INDIRECT("申込書!X47"))</f>
        <v/>
      </c>
      <c r="F71" s="25" t="str">
        <f ca="1">IF(OR(A71="",OR(A71&lt;20,A71&gt;23)),"",VLOOKUP(D71,クラス・種目リスト!$A$2:$B$26,2,FALSE))</f>
        <v/>
      </c>
      <c r="G71" s="30"/>
      <c r="I71" s="25" t="str">
        <f ca="1">IF(INDIRECT("申込書!B47")="","",INDIRECT("申込書!B47"))</f>
        <v/>
      </c>
      <c r="J71" s="22" t="str">
        <f ca="1">ASC(IF(INDIRECT("申込書!D47")="","",INDIRECT("申込書!D47")&amp;"　"&amp;INDIRECT("申込書!E47")))</f>
        <v/>
      </c>
      <c r="K71" s="22" t="str">
        <f ca="1">ASC(IF(INDIRECT("申込書!F47")="","",INDIRECT("申込書!F47")&amp;"　"&amp;INDIRECT("申込書!G47")))</f>
        <v/>
      </c>
      <c r="L71" s="22"/>
      <c r="M71" s="22"/>
      <c r="O71" s="22" t="str">
        <f ca="1">IF(INDIRECT("申込書!C47")="","",INDIRECT("申込書!C47"))</f>
        <v/>
      </c>
      <c r="P71" s="22" t="str">
        <f ca="1">IF(INDIRECT("申込書!H47")="","",INDIRECT("申込書!H47"))</f>
        <v/>
      </c>
      <c r="Q71" s="22" t="str">
        <f ca="1">IF(INDIRECT("申込書!I47")="","",INDIRECT("申込書!I47"))</f>
        <v/>
      </c>
      <c r="R71" s="25" t="str">
        <f ca="1">IF(INDIRECT("申込書!G3")="","",IF(INDIRECT("申込書!I47")=INDIRECT("申込書!G4"),INDIRECT("申込書!G3"),""))</f>
        <v/>
      </c>
      <c r="S71" s="24"/>
      <c r="T71" s="24" t="str">
        <f ca="1">IF(INDIRECT("申込書!J47")="","",INDIRECT("申込書!J47"))</f>
        <v/>
      </c>
      <c r="U71" s="24"/>
      <c r="V71" s="24" t="str">
        <f ca="1">IF(INDIRECT("申込書!L47")="","",INDIRECT("申込書!L47"))</f>
        <v/>
      </c>
      <c r="W71" s="25" t="str">
        <f ca="1">IF(INDIRECT("申込書!AF47")="○",IF(INDIRECT("申込書!AG47")="",申込書!#REF!,申込書!#REF!&amp;"-"&amp;INDIRECT("申込書!AG47")),"")</f>
        <v/>
      </c>
      <c r="X71" s="14" t="str">
        <f ca="1">IF(INDIRECT("申込書!AE47")="","",ASC(INDIRECT("申込書!AE47")))</f>
        <v/>
      </c>
      <c r="AA71" s="14">
        <v>2</v>
      </c>
      <c r="AB71" s="23"/>
    </row>
    <row r="72" spans="1:28" s="14" customFormat="1" ht="10.5" customHeight="1" x14ac:dyDescent="0.15">
      <c r="A72" s="30" t="str">
        <f ca="1">IF(D72="","",IF(VLOOKUP(E72,クラス・種目リスト!$A$47:$C$107,3,FALSE)=1,VLOOKUP(D72&amp;E72,クラス・種目リスト!$A$2:$B$26,2,FALSE),VLOOKUP(D72,クラス・種目リスト!$A$2:$B$26,2,FALSE)))</f>
        <v/>
      </c>
      <c r="B72" s="30" t="str">
        <f ca="1">IF(E72="","",IF(OR(A72&lt;20,A72&gt;23),VLOOKUP(E72,クラス・種目リスト!$A$47:$C$107,2,FALSE),VLOOKUP(D72&amp;E72,クラス・種目リスト!$A$47:$C$107,2,FALSE)))</f>
        <v/>
      </c>
      <c r="C72" s="30"/>
      <c r="D72" s="22" t="str">
        <f ca="1">IF(OR(INDIRECT("申込書!O48")="",INDIRECT("申込書!O48")="-"),IF(W72="","",IF(O72=1,"Ｒ男",IF(O72=2,"Ｒ女","性別check"))),INDIRECT("申込書!N48"))</f>
        <v/>
      </c>
      <c r="E72" s="22" t="str">
        <f ca="1">IF(OR(INDIRECT("申込書!O48")="",INDIRECT("申込書!O48")="-"),IF(W72="","","リレーonly"),INDIRECT("申込書!O48"))</f>
        <v/>
      </c>
      <c r="F72" s="25" t="str">
        <f ca="1">IF(OR(A72="",OR(A72&lt;20,A72&gt;23)),"",VLOOKUP(D72,クラス・種目リスト!$A$2:$B$26,2,FALSE))</f>
        <v/>
      </c>
      <c r="H72" s="30"/>
      <c r="I72" s="25" t="str">
        <f ca="1">IF(INDIRECT("申込書!B48")="","",INDIRECT("申込書!B48"))</f>
        <v/>
      </c>
      <c r="J72" s="22" t="str">
        <f ca="1">ASC(IF(INDIRECT("申込書!D48")="","",INDIRECT("申込書!D48")&amp;"　"&amp;INDIRECT("申込書!E48")))</f>
        <v/>
      </c>
      <c r="K72" s="22" t="str">
        <f ca="1">ASC(IF(INDIRECT("申込書!F48")="","",INDIRECT("申込書!F48")&amp;"　"&amp;INDIRECT("申込書!G48")))</f>
        <v/>
      </c>
      <c r="L72" s="22"/>
      <c r="M72" s="22"/>
      <c r="O72" s="22" t="str">
        <f ca="1">IF(INDIRECT("申込書!C48")="","",INDIRECT("申込書!C48"))</f>
        <v/>
      </c>
      <c r="P72" s="22" t="str">
        <f ca="1">IF(INDIRECT("申込書!H48")="","",INDIRECT("申込書!H48"))</f>
        <v/>
      </c>
      <c r="Q72" s="22" t="str">
        <f ca="1">IF(INDIRECT("申込書!I48")="","",INDIRECT("申込書!I48"))</f>
        <v/>
      </c>
      <c r="R72" s="25" t="str">
        <f ca="1">IF(INDIRECT("申込書!G3")="","",IF(INDIRECT("申込書!I48")=INDIRECT("申込書!G4"),INDIRECT("申込書!G3"),""))</f>
        <v/>
      </c>
      <c r="S72" s="24"/>
      <c r="T72" s="24" t="str">
        <f ca="1">IF(INDIRECT("申込書!J48")="","",INDIRECT("申込書!J48"))</f>
        <v/>
      </c>
      <c r="U72" s="24"/>
      <c r="V72" s="24" t="str">
        <f ca="1">IF(INDIRECT("申込書!L48")="","",INDIRECT("申込書!L48"))</f>
        <v/>
      </c>
      <c r="W72" s="25" t="str">
        <f ca="1">IF(INDIRECT("申込書!AF48")="○",IF(INDIRECT("申込書!AG48")="",申込書!#REF!,申込書!#REF!&amp;"-"&amp;INDIRECT("申込書!AG48")),"")</f>
        <v/>
      </c>
      <c r="X72" s="48" t="str">
        <f ca="1">IF(INDIRECT("申込書!V48")="","",ASC(INDIRECT("申込書!V48")))</f>
        <v/>
      </c>
      <c r="Y72" s="48"/>
      <c r="Z72" s="48"/>
      <c r="AA72" s="24">
        <v>1</v>
      </c>
      <c r="AB72" s="23"/>
    </row>
    <row r="73" spans="1:28" s="14" customFormat="1" ht="10.5" customHeight="1" x14ac:dyDescent="0.15">
      <c r="A73" s="30" t="str">
        <f ca="1">IF(D73="","",IF(VLOOKUP(E73,クラス・種目リスト!$A$47:$C$107,3,FALSE)=1,VLOOKUP(D73&amp;E73,クラス・種目リスト!$A$2:$B$26,2,FALSE),VLOOKUP(D73,クラス・種目リスト!$A$2:$B$26,2,FALSE)))</f>
        <v/>
      </c>
      <c r="B73" s="30" t="str">
        <f ca="1">IF(E73="","",IF(OR(A73&lt;20,A73&gt;23),VLOOKUP(E73,クラス・種目リスト!$A$47:$C$107,2,FALSE),VLOOKUP(D73&amp;E73,クラス・種目リスト!$A$47:$C$107,2,FALSE)))</f>
        <v/>
      </c>
      <c r="D73" s="31" t="str">
        <f ca="1">IF(OR(INDIRECT("申込書!X48")="",INDIRECT("申込書!X48")="-"),"",INDIRECT("申込書!W48"))</f>
        <v/>
      </c>
      <c r="E73" s="31" t="str">
        <f ca="1">IF(OR(INDIRECT("申込書!X48")="",INDIRECT("申込書!X48")="-"),"",INDIRECT("申込書!X48"))</f>
        <v/>
      </c>
      <c r="F73" s="25" t="str">
        <f ca="1">IF(OR(A73="",OR(A73&lt;20,A73&gt;23)),"",VLOOKUP(D73,クラス・種目リスト!$A$2:$B$26,2,FALSE))</f>
        <v/>
      </c>
      <c r="G73" s="30"/>
      <c r="I73" s="25" t="str">
        <f ca="1">IF(INDIRECT("申込書!B48")="","",INDIRECT("申込書!B48"))</f>
        <v/>
      </c>
      <c r="J73" s="22" t="str">
        <f ca="1">ASC(IF(INDIRECT("申込書!D48")="","",INDIRECT("申込書!D48")&amp;"　"&amp;INDIRECT("申込書!E48")))</f>
        <v/>
      </c>
      <c r="K73" s="22" t="str">
        <f ca="1">ASC(IF(INDIRECT("申込書!F48")="","",INDIRECT("申込書!F48")&amp;"　"&amp;INDIRECT("申込書!G48")))</f>
        <v/>
      </c>
      <c r="L73" s="22"/>
      <c r="M73" s="22"/>
      <c r="O73" s="22" t="str">
        <f ca="1">IF(INDIRECT("申込書!C48")="","",INDIRECT("申込書!C48"))</f>
        <v/>
      </c>
      <c r="P73" s="22" t="str">
        <f ca="1">IF(INDIRECT("申込書!H48")="","",INDIRECT("申込書!H48"))</f>
        <v/>
      </c>
      <c r="Q73" s="22" t="str">
        <f ca="1">IF(INDIRECT("申込書!I48")="","",INDIRECT("申込書!I48"))</f>
        <v/>
      </c>
      <c r="R73" s="25" t="str">
        <f ca="1">IF(INDIRECT("申込書!G3")="","",IF(INDIRECT("申込書!I48")=INDIRECT("申込書!G4"),INDIRECT("申込書!G3"),""))</f>
        <v/>
      </c>
      <c r="S73" s="24"/>
      <c r="T73" s="24" t="str">
        <f ca="1">IF(INDIRECT("申込書!J48")="","",INDIRECT("申込書!J48"))</f>
        <v/>
      </c>
      <c r="U73" s="24"/>
      <c r="V73" s="24" t="str">
        <f ca="1">IF(INDIRECT("申込書!L48")="","",INDIRECT("申込書!L48"))</f>
        <v/>
      </c>
      <c r="W73" s="25" t="str">
        <f ca="1">IF(INDIRECT("申込書!AF48")="○",IF(INDIRECT("申込書!AG48")="",申込書!#REF!,申込書!#REF!&amp;"-"&amp;INDIRECT("申込書!AG48")),"")</f>
        <v/>
      </c>
      <c r="X73" s="14" t="str">
        <f ca="1">IF(INDIRECT("申込書!AE48")="","",ASC(INDIRECT("申込書!AE48")))</f>
        <v/>
      </c>
      <c r="AA73" s="14">
        <v>2</v>
      </c>
      <c r="AB73" s="23"/>
    </row>
    <row r="74" spans="1:28" s="14" customFormat="1" ht="10.5" customHeight="1" x14ac:dyDescent="0.15">
      <c r="A74" s="30" t="str">
        <f ca="1">IF(D74="","",IF(VLOOKUP(E74,クラス・種目リスト!$A$47:$C$107,3,FALSE)=1,VLOOKUP(D74&amp;E74,クラス・種目リスト!$A$2:$B$26,2,FALSE),VLOOKUP(D74,クラス・種目リスト!$A$2:$B$26,2,FALSE)))</f>
        <v/>
      </c>
      <c r="B74" s="30" t="str">
        <f ca="1">IF(E74="","",IF(OR(A74&lt;20,A74&gt;23),VLOOKUP(E74,クラス・種目リスト!$A$47:$C$107,2,FALSE),VLOOKUP(D74&amp;E74,クラス・種目リスト!$A$47:$C$107,2,FALSE)))</f>
        <v/>
      </c>
      <c r="C74" s="30"/>
      <c r="D74" s="22" t="str">
        <f ca="1">IF(OR(INDIRECT("申込書!O49")="",INDIRECT("申込書!O49")="-"),IF(W74="","",IF(O74=1,"Ｒ男",IF(O74=2,"Ｒ女","性別check"))),INDIRECT("申込書!N49"))</f>
        <v/>
      </c>
      <c r="E74" s="22" t="str">
        <f ca="1">IF(OR(INDIRECT("申込書!O49")="",INDIRECT("申込書!O49")="-"),IF(W74="","","リレーonly"),INDIRECT("申込書!O49"))</f>
        <v/>
      </c>
      <c r="F74" s="25" t="str">
        <f ca="1">IF(OR(A74="",OR(A74&lt;20,A74&gt;23)),"",VLOOKUP(D74,クラス・種目リスト!$A$2:$B$26,2,FALSE))</f>
        <v/>
      </c>
      <c r="H74" s="30"/>
      <c r="I74" s="25" t="str">
        <f ca="1">IF(INDIRECT("申込書!B49")="","",INDIRECT("申込書!B49"))</f>
        <v/>
      </c>
      <c r="J74" s="22" t="str">
        <f ca="1">ASC(IF(INDIRECT("申込書!D49")="","",INDIRECT("申込書!D49")&amp;"　"&amp;INDIRECT("申込書!E49")))</f>
        <v/>
      </c>
      <c r="K74" s="22" t="str">
        <f ca="1">ASC(IF(INDIRECT("申込書!F49")="","",INDIRECT("申込書!F49")&amp;"　"&amp;INDIRECT("申込書!G49")))</f>
        <v/>
      </c>
      <c r="L74" s="22"/>
      <c r="M74" s="22"/>
      <c r="O74" s="22" t="str">
        <f ca="1">IF(INDIRECT("申込書!C49")="","",INDIRECT("申込書!C49"))</f>
        <v/>
      </c>
      <c r="P74" s="22" t="str">
        <f ca="1">IF(INDIRECT("申込書!H49")="","",INDIRECT("申込書!H49"))</f>
        <v/>
      </c>
      <c r="Q74" s="22" t="str">
        <f ca="1">IF(INDIRECT("申込書!I49")="","",INDIRECT("申込書!I49"))</f>
        <v/>
      </c>
      <c r="R74" s="25" t="str">
        <f ca="1">IF(INDIRECT("申込書!G3")="","",IF(INDIRECT("申込書!I49")=INDIRECT("申込書!G4"),INDIRECT("申込書!G3"),""))</f>
        <v/>
      </c>
      <c r="S74" s="24"/>
      <c r="T74" s="24" t="str">
        <f ca="1">IF(INDIRECT("申込書!J49")="","",INDIRECT("申込書!J49"))</f>
        <v/>
      </c>
      <c r="U74" s="24"/>
      <c r="V74" s="24" t="str">
        <f ca="1">IF(INDIRECT("申込書!L49")="","",INDIRECT("申込書!L49"))</f>
        <v/>
      </c>
      <c r="W74" s="25" t="str">
        <f ca="1">IF(INDIRECT("申込書!AF49")="○",IF(INDIRECT("申込書!AG49")="",申込書!#REF!,申込書!#REF!&amp;"-"&amp;INDIRECT("申込書!AG49")),"")</f>
        <v/>
      </c>
      <c r="X74" s="48" t="str">
        <f ca="1">IF(INDIRECT("申込書!V49")="","",ASC(INDIRECT("申込書!V49")))</f>
        <v/>
      </c>
      <c r="Y74" s="48"/>
      <c r="Z74" s="48"/>
      <c r="AA74" s="24">
        <v>1</v>
      </c>
      <c r="AB74" s="23"/>
    </row>
    <row r="75" spans="1:28" s="14" customFormat="1" ht="10.5" customHeight="1" x14ac:dyDescent="0.15">
      <c r="A75" s="30" t="str">
        <f ca="1">IF(D75="","",IF(VLOOKUP(E75,クラス・種目リスト!$A$47:$C$107,3,FALSE)=1,VLOOKUP(D75&amp;E75,クラス・種目リスト!$A$2:$B$26,2,FALSE),VLOOKUP(D75,クラス・種目リスト!$A$2:$B$26,2,FALSE)))</f>
        <v/>
      </c>
      <c r="B75" s="30" t="str">
        <f ca="1">IF(E75="","",IF(OR(A75&lt;20,A75&gt;23),VLOOKUP(E75,クラス・種目リスト!$A$47:$C$107,2,FALSE),VLOOKUP(D75&amp;E75,クラス・種目リスト!$A$47:$C$107,2,FALSE)))</f>
        <v/>
      </c>
      <c r="D75" s="31" t="str">
        <f ca="1">IF(OR(INDIRECT("申込書!X49")="",INDIRECT("申込書!X49")="-"),"",INDIRECT("申込書!W49"))</f>
        <v/>
      </c>
      <c r="E75" s="31" t="str">
        <f ca="1">IF(OR(INDIRECT("申込書!X49")="",INDIRECT("申込書!X49")="-"),"",INDIRECT("申込書!X49"))</f>
        <v/>
      </c>
      <c r="F75" s="25" t="str">
        <f ca="1">IF(OR(A75="",OR(A75&lt;20,A75&gt;23)),"",VLOOKUP(D75,クラス・種目リスト!$A$2:$B$26,2,FALSE))</f>
        <v/>
      </c>
      <c r="G75" s="30"/>
      <c r="I75" s="25" t="str">
        <f ca="1">IF(INDIRECT("申込書!B49")="","",INDIRECT("申込書!B49"))</f>
        <v/>
      </c>
      <c r="J75" s="22" t="str">
        <f ca="1">ASC(IF(INDIRECT("申込書!D49")="","",INDIRECT("申込書!D49")&amp;"　"&amp;INDIRECT("申込書!E49")))</f>
        <v/>
      </c>
      <c r="K75" s="22" t="str">
        <f ca="1">ASC(IF(INDIRECT("申込書!F49")="","",INDIRECT("申込書!F49")&amp;"　"&amp;INDIRECT("申込書!G49")))</f>
        <v/>
      </c>
      <c r="L75" s="22"/>
      <c r="M75" s="22"/>
      <c r="O75" s="22" t="str">
        <f ca="1">IF(INDIRECT("申込書!C49")="","",INDIRECT("申込書!C49"))</f>
        <v/>
      </c>
      <c r="P75" s="22" t="str">
        <f ca="1">IF(INDIRECT("申込書!H49")="","",INDIRECT("申込書!H49"))</f>
        <v/>
      </c>
      <c r="Q75" s="22" t="str">
        <f ca="1">IF(INDIRECT("申込書!I49")="","",INDIRECT("申込書!I49"))</f>
        <v/>
      </c>
      <c r="R75" s="25" t="str">
        <f ca="1">IF(INDIRECT("申込書!G3")="","",IF(INDIRECT("申込書!I49")=INDIRECT("申込書!G4"),INDIRECT("申込書!G3"),""))</f>
        <v/>
      </c>
      <c r="S75" s="24"/>
      <c r="T75" s="24" t="str">
        <f ca="1">IF(INDIRECT("申込書!J49")="","",INDIRECT("申込書!J49"))</f>
        <v/>
      </c>
      <c r="U75" s="24"/>
      <c r="V75" s="24" t="str">
        <f ca="1">IF(INDIRECT("申込書!L49")="","",INDIRECT("申込書!L49"))</f>
        <v/>
      </c>
      <c r="W75" s="25" t="str">
        <f ca="1">IF(INDIRECT("申込書!AF49")="○",IF(INDIRECT("申込書!AG49")="",申込書!#REF!,申込書!#REF!&amp;"-"&amp;INDIRECT("申込書!AG49")),"")</f>
        <v/>
      </c>
      <c r="X75" s="14" t="str">
        <f ca="1">IF(INDIRECT("申込書!AE49")="","",ASC(INDIRECT("申込書!AE49")))</f>
        <v/>
      </c>
      <c r="AA75" s="14">
        <v>2</v>
      </c>
      <c r="AB75" s="23"/>
    </row>
    <row r="76" spans="1:28" s="14" customFormat="1" ht="10.5" customHeight="1" x14ac:dyDescent="0.15">
      <c r="A76" s="30" t="str">
        <f ca="1">IF(D76="","",IF(VLOOKUP(E76,クラス・種目リスト!$A$47:$C$107,3,FALSE)=1,VLOOKUP(D76&amp;E76,クラス・種目リスト!$A$2:$B$26,2,FALSE),VLOOKUP(D76,クラス・種目リスト!$A$2:$B$26,2,FALSE)))</f>
        <v/>
      </c>
      <c r="B76" s="30" t="str">
        <f ca="1">IF(E76="","",IF(OR(A76&lt;20,A76&gt;23),VLOOKUP(E76,クラス・種目リスト!$A$47:$C$107,2,FALSE),VLOOKUP(D76&amp;E76,クラス・種目リスト!$A$47:$C$107,2,FALSE)))</f>
        <v/>
      </c>
      <c r="C76" s="30"/>
      <c r="D76" s="22" t="str">
        <f ca="1">IF(OR(INDIRECT("申込書!O50")="",INDIRECT("申込書!O50")="-"),IF(W76="","",IF(O76=1,"Ｒ男",IF(O76=2,"Ｒ女","性別check"))),INDIRECT("申込書!N50"))</f>
        <v/>
      </c>
      <c r="E76" s="22" t="str">
        <f ca="1">IF(OR(INDIRECT("申込書!O50")="",INDIRECT("申込書!O50")="-"),IF(W76="","","リレーonly"),INDIRECT("申込書!O50"))</f>
        <v/>
      </c>
      <c r="F76" s="25" t="str">
        <f ca="1">IF(OR(A76="",OR(A76&lt;20,A76&gt;23)),"",VLOOKUP(D76,クラス・種目リスト!$A$2:$B$26,2,FALSE))</f>
        <v/>
      </c>
      <c r="H76" s="30"/>
      <c r="I76" s="25" t="str">
        <f ca="1">IF(INDIRECT("申込書!B50")="","",INDIRECT("申込書!B50"))</f>
        <v/>
      </c>
      <c r="J76" s="22" t="str">
        <f ca="1">ASC(IF(INDIRECT("申込書!D50")="","",INDIRECT("申込書!D50")&amp;"　"&amp;INDIRECT("申込書!E50")))</f>
        <v/>
      </c>
      <c r="K76" s="22" t="str">
        <f ca="1">ASC(IF(INDIRECT("申込書!F50")="","",INDIRECT("申込書!F50")&amp;"　"&amp;INDIRECT("申込書!G50")))</f>
        <v/>
      </c>
      <c r="L76" s="22"/>
      <c r="M76" s="22"/>
      <c r="O76" s="22" t="str">
        <f ca="1">IF(INDIRECT("申込書!C50")="","",INDIRECT("申込書!C50"))</f>
        <v/>
      </c>
      <c r="P76" s="22" t="str">
        <f ca="1">IF(INDIRECT("申込書!H50")="","",INDIRECT("申込書!H50"))</f>
        <v/>
      </c>
      <c r="Q76" s="22" t="str">
        <f ca="1">IF(INDIRECT("申込書!I50")="","",INDIRECT("申込書!I50"))</f>
        <v/>
      </c>
      <c r="R76" s="25" t="str">
        <f ca="1">IF(INDIRECT("申込書!G3")="","",IF(INDIRECT("申込書!I50")=INDIRECT("申込書!G4"),INDIRECT("申込書!G3"),""))</f>
        <v/>
      </c>
      <c r="S76" s="24"/>
      <c r="T76" s="24" t="str">
        <f ca="1">IF(INDIRECT("申込書!J50")="","",INDIRECT("申込書!J50"))</f>
        <v/>
      </c>
      <c r="U76" s="24"/>
      <c r="V76" s="24" t="str">
        <f ca="1">IF(INDIRECT("申込書!L50")="","",INDIRECT("申込書!L50"))</f>
        <v/>
      </c>
      <c r="W76" s="25" t="str">
        <f ca="1">IF(INDIRECT("申込書!AF50")="○",IF(INDIRECT("申込書!AG50")="",申込書!#REF!,申込書!#REF!&amp;"-"&amp;INDIRECT("申込書!AG50")),"")</f>
        <v/>
      </c>
      <c r="X76" s="48" t="str">
        <f ca="1">IF(INDIRECT("申込書!V50")="","",ASC(INDIRECT("申込書!V50")))</f>
        <v/>
      </c>
      <c r="Y76" s="48"/>
      <c r="Z76" s="48"/>
      <c r="AA76" s="24">
        <v>1</v>
      </c>
      <c r="AB76" s="23"/>
    </row>
    <row r="77" spans="1:28" s="14" customFormat="1" ht="10.5" customHeight="1" x14ac:dyDescent="0.15">
      <c r="A77" s="30" t="str">
        <f ca="1">IF(D77="","",IF(VLOOKUP(E77,クラス・種目リスト!$A$47:$C$107,3,FALSE)=1,VLOOKUP(D77&amp;E77,クラス・種目リスト!$A$2:$B$26,2,FALSE),VLOOKUP(D77,クラス・種目リスト!$A$2:$B$26,2,FALSE)))</f>
        <v/>
      </c>
      <c r="B77" s="30" t="str">
        <f ca="1">IF(E77="","",IF(OR(A77&lt;20,A77&gt;23),VLOOKUP(E77,クラス・種目リスト!$A$47:$C$107,2,FALSE),VLOOKUP(D77&amp;E77,クラス・種目リスト!$A$47:$C$107,2,FALSE)))</f>
        <v/>
      </c>
      <c r="D77" s="31" t="str">
        <f ca="1">IF(OR(INDIRECT("申込書!X50")="",INDIRECT("申込書!X50")="-"),"",INDIRECT("申込書!W50"))</f>
        <v/>
      </c>
      <c r="E77" s="31" t="str">
        <f ca="1">IF(OR(INDIRECT("申込書!X50")="",INDIRECT("申込書!X50")="-"),"",INDIRECT("申込書!X50"))</f>
        <v/>
      </c>
      <c r="F77" s="25" t="str">
        <f ca="1">IF(OR(A77="",OR(A77&lt;20,A77&gt;23)),"",VLOOKUP(D77,クラス・種目リスト!$A$2:$B$26,2,FALSE))</f>
        <v/>
      </c>
      <c r="G77" s="30"/>
      <c r="I77" s="25" t="str">
        <f ca="1">IF(INDIRECT("申込書!B50")="","",INDIRECT("申込書!B50"))</f>
        <v/>
      </c>
      <c r="J77" s="22" t="str">
        <f ca="1">ASC(IF(INDIRECT("申込書!D50")="","",INDIRECT("申込書!D50")&amp;"　"&amp;INDIRECT("申込書!E50")))</f>
        <v/>
      </c>
      <c r="K77" s="22" t="str">
        <f ca="1">ASC(IF(INDIRECT("申込書!F50")="","",INDIRECT("申込書!F50")&amp;"　"&amp;INDIRECT("申込書!G50")))</f>
        <v/>
      </c>
      <c r="L77" s="22"/>
      <c r="M77" s="22"/>
      <c r="O77" s="22" t="str">
        <f ca="1">IF(INDIRECT("申込書!C50")="","",INDIRECT("申込書!C50"))</f>
        <v/>
      </c>
      <c r="P77" s="22" t="str">
        <f ca="1">IF(INDIRECT("申込書!H50")="","",INDIRECT("申込書!H50"))</f>
        <v/>
      </c>
      <c r="Q77" s="22" t="str">
        <f ca="1">IF(INDIRECT("申込書!I50")="","",INDIRECT("申込書!I50"))</f>
        <v/>
      </c>
      <c r="R77" s="25" t="str">
        <f ca="1">IF(INDIRECT("申込書!G3")="","",IF(INDIRECT("申込書!I50")=INDIRECT("申込書!G4"),INDIRECT("申込書!G3"),""))</f>
        <v/>
      </c>
      <c r="S77" s="24"/>
      <c r="T77" s="24" t="str">
        <f ca="1">IF(INDIRECT("申込書!J50")="","",INDIRECT("申込書!J50"))</f>
        <v/>
      </c>
      <c r="U77" s="24"/>
      <c r="V77" s="24" t="str">
        <f ca="1">IF(INDIRECT("申込書!L50")="","",INDIRECT("申込書!L50"))</f>
        <v/>
      </c>
      <c r="W77" s="25" t="str">
        <f ca="1">IF(INDIRECT("申込書!AF50")="○",IF(INDIRECT("申込書!AG50")="",申込書!#REF!,申込書!#REF!&amp;"-"&amp;INDIRECT("申込書!AG50")),"")</f>
        <v/>
      </c>
      <c r="X77" s="14" t="str">
        <f ca="1">IF(INDIRECT("申込書!AE50")="","",ASC(INDIRECT("申込書!AE50")))</f>
        <v/>
      </c>
      <c r="AA77" s="14">
        <v>2</v>
      </c>
      <c r="AB77" s="23"/>
    </row>
    <row r="78" spans="1:28" s="14" customFormat="1" ht="10.5" customHeight="1" x14ac:dyDescent="0.15">
      <c r="A78" s="30" t="str">
        <f ca="1">IF(D78="","",IF(VLOOKUP(E78,クラス・種目リスト!$A$47:$C$107,3,FALSE)=1,VLOOKUP(D78&amp;E78,クラス・種目リスト!$A$2:$B$26,2,FALSE),VLOOKUP(D78,クラス・種目リスト!$A$2:$B$26,2,FALSE)))</f>
        <v/>
      </c>
      <c r="B78" s="30" t="str">
        <f ca="1">IF(E78="","",IF(OR(A78&lt;20,A78&gt;23),VLOOKUP(E78,クラス・種目リスト!$A$47:$C$107,2,FALSE),VLOOKUP(D78&amp;E78,クラス・種目リスト!$A$47:$C$107,2,FALSE)))</f>
        <v/>
      </c>
      <c r="C78" s="30"/>
      <c r="D78" s="22" t="str">
        <f ca="1">IF(OR(INDIRECT("申込書!O51")="",INDIRECT("申込書!O51")="-"),IF(W78="","",IF(O78=1,"Ｒ男",IF(O78=2,"Ｒ女","性別check"))),INDIRECT("申込書!N51"))</f>
        <v/>
      </c>
      <c r="E78" s="22" t="str">
        <f ca="1">IF(OR(INDIRECT("申込書!O51")="",INDIRECT("申込書!O51")="-"),IF(W78="","","リレーonly"),INDIRECT("申込書!O51"))</f>
        <v/>
      </c>
      <c r="F78" s="25" t="str">
        <f ca="1">IF(OR(A78="",OR(A78&lt;20,A78&gt;23)),"",VLOOKUP(D78,クラス・種目リスト!$A$2:$B$26,2,FALSE))</f>
        <v/>
      </c>
      <c r="H78" s="30"/>
      <c r="I78" s="25" t="str">
        <f ca="1">IF(INDIRECT("申込書!B51")="","",INDIRECT("申込書!B51"))</f>
        <v/>
      </c>
      <c r="J78" s="22" t="str">
        <f ca="1">ASC(IF(INDIRECT("申込書!D51")="","",INDIRECT("申込書!D51")&amp;"　"&amp;INDIRECT("申込書!E51")))</f>
        <v/>
      </c>
      <c r="K78" s="22" t="str">
        <f ca="1">ASC(IF(INDIRECT("申込書!F51")="","",INDIRECT("申込書!F51")&amp;"　"&amp;INDIRECT("申込書!G51")))</f>
        <v/>
      </c>
      <c r="L78" s="22"/>
      <c r="M78" s="22"/>
      <c r="O78" s="22" t="str">
        <f ca="1">IF(INDIRECT("申込書!C51")="","",INDIRECT("申込書!C51"))</f>
        <v/>
      </c>
      <c r="P78" s="22" t="str">
        <f ca="1">IF(INDIRECT("申込書!H51")="","",INDIRECT("申込書!H51"))</f>
        <v/>
      </c>
      <c r="Q78" s="22" t="str">
        <f ca="1">IF(INDIRECT("申込書!I51")="","",INDIRECT("申込書!I51"))</f>
        <v/>
      </c>
      <c r="R78" s="25" t="str">
        <f ca="1">IF(INDIRECT("申込書!G3")="","",IF(INDIRECT("申込書!I51")=INDIRECT("申込書!G4"),INDIRECT("申込書!G3"),""))</f>
        <v/>
      </c>
      <c r="S78" s="24"/>
      <c r="T78" s="24" t="str">
        <f ca="1">IF(INDIRECT("申込書!J51")="","",INDIRECT("申込書!J51"))</f>
        <v/>
      </c>
      <c r="U78" s="24"/>
      <c r="V78" s="24" t="str">
        <f ca="1">IF(INDIRECT("申込書!L51")="","",INDIRECT("申込書!L51"))</f>
        <v/>
      </c>
      <c r="W78" s="25" t="str">
        <f ca="1">IF(INDIRECT("申込書!AF51")="○",IF(INDIRECT("申込書!AG51")="",申込書!#REF!,申込書!#REF!&amp;"-"&amp;INDIRECT("申込書!AG51")),"")</f>
        <v/>
      </c>
      <c r="X78" s="48" t="str">
        <f ca="1">IF(INDIRECT("申込書!V51")="","",ASC(INDIRECT("申込書!V51")))</f>
        <v/>
      </c>
      <c r="Y78" s="48"/>
      <c r="Z78" s="48"/>
      <c r="AA78" s="24">
        <v>1</v>
      </c>
      <c r="AB78" s="23"/>
    </row>
    <row r="79" spans="1:28" s="14" customFormat="1" ht="10.5" customHeight="1" x14ac:dyDescent="0.15">
      <c r="A79" s="30" t="str">
        <f ca="1">IF(D79="","",IF(VLOOKUP(E79,クラス・種目リスト!$A$47:$C$107,3,FALSE)=1,VLOOKUP(D79&amp;E79,クラス・種目リスト!$A$2:$B$26,2,FALSE),VLOOKUP(D79,クラス・種目リスト!$A$2:$B$26,2,FALSE)))</f>
        <v/>
      </c>
      <c r="B79" s="30" t="str">
        <f ca="1">IF(E79="","",IF(OR(A79&lt;20,A79&gt;23),VLOOKUP(E79,クラス・種目リスト!$A$47:$C$107,2,FALSE),VLOOKUP(D79&amp;E79,クラス・種目リスト!$A$47:$C$107,2,FALSE)))</f>
        <v/>
      </c>
      <c r="D79" s="31" t="str">
        <f ca="1">IF(OR(INDIRECT("申込書!X51")="",INDIRECT("申込書!X51")="-"),"",INDIRECT("申込書!W51"))</f>
        <v/>
      </c>
      <c r="E79" s="31" t="str">
        <f ca="1">IF(OR(INDIRECT("申込書!X51")="",INDIRECT("申込書!X51")="-"),"",INDIRECT("申込書!X51"))</f>
        <v/>
      </c>
      <c r="F79" s="25" t="str">
        <f ca="1">IF(OR(A79="",OR(A79&lt;20,A79&gt;23)),"",VLOOKUP(D79,クラス・種目リスト!$A$2:$B$26,2,FALSE))</f>
        <v/>
      </c>
      <c r="G79" s="30"/>
      <c r="I79" s="25" t="str">
        <f ca="1">IF(INDIRECT("申込書!B51")="","",INDIRECT("申込書!B51"))</f>
        <v/>
      </c>
      <c r="J79" s="22" t="str">
        <f ca="1">ASC(IF(INDIRECT("申込書!D51")="","",INDIRECT("申込書!D51")&amp;"　"&amp;INDIRECT("申込書!E51")))</f>
        <v/>
      </c>
      <c r="K79" s="22" t="str">
        <f ca="1">ASC(IF(INDIRECT("申込書!F51")="","",INDIRECT("申込書!F51")&amp;"　"&amp;INDIRECT("申込書!G51")))</f>
        <v/>
      </c>
      <c r="L79" s="22"/>
      <c r="M79" s="22"/>
      <c r="O79" s="22" t="str">
        <f ca="1">IF(INDIRECT("申込書!C51")="","",INDIRECT("申込書!C51"))</f>
        <v/>
      </c>
      <c r="P79" s="22" t="str">
        <f ca="1">IF(INDIRECT("申込書!H51")="","",INDIRECT("申込書!H51"))</f>
        <v/>
      </c>
      <c r="Q79" s="22" t="str">
        <f ca="1">IF(INDIRECT("申込書!I51")="","",INDIRECT("申込書!I51"))</f>
        <v/>
      </c>
      <c r="R79" s="25" t="str">
        <f ca="1">IF(INDIRECT("申込書!G3")="","",IF(INDIRECT("申込書!I51")=INDIRECT("申込書!G4"),INDIRECT("申込書!G3"),""))</f>
        <v/>
      </c>
      <c r="S79" s="24"/>
      <c r="T79" s="24" t="str">
        <f ca="1">IF(INDIRECT("申込書!J51")="","",INDIRECT("申込書!J51"))</f>
        <v/>
      </c>
      <c r="U79" s="24"/>
      <c r="V79" s="24" t="str">
        <f ca="1">IF(INDIRECT("申込書!L51")="","",INDIRECT("申込書!L51"))</f>
        <v/>
      </c>
      <c r="W79" s="25" t="str">
        <f ca="1">IF(INDIRECT("申込書!AF51")="○",IF(INDIRECT("申込書!AG51")="",申込書!#REF!,申込書!#REF!&amp;"-"&amp;INDIRECT("申込書!AG51")),"")</f>
        <v/>
      </c>
      <c r="X79" s="14" t="str">
        <f ca="1">IF(INDIRECT("申込書!AE51")="","",ASC(INDIRECT("申込書!AE51")))</f>
        <v/>
      </c>
      <c r="AA79" s="14">
        <v>2</v>
      </c>
      <c r="AB79" s="23"/>
    </row>
    <row r="80" spans="1:28" s="14" customFormat="1" ht="10.5" customHeight="1" x14ac:dyDescent="0.15">
      <c r="A80" s="30" t="str">
        <f ca="1">IF(D80="","",IF(VLOOKUP(E80,クラス・種目リスト!$A$47:$C$107,3,FALSE)=1,VLOOKUP(D80&amp;E80,クラス・種目リスト!$A$2:$B$26,2,FALSE),VLOOKUP(D80,クラス・種目リスト!$A$2:$B$26,2,FALSE)))</f>
        <v/>
      </c>
      <c r="B80" s="30" t="str">
        <f ca="1">IF(E80="","",IF(OR(A80&lt;20,A80&gt;23),VLOOKUP(E80,クラス・種目リスト!$A$47:$C$107,2,FALSE),VLOOKUP(D80&amp;E80,クラス・種目リスト!$A$47:$C$107,2,FALSE)))</f>
        <v/>
      </c>
      <c r="C80" s="30"/>
      <c r="D80" s="22" t="str">
        <f ca="1">IF(OR(INDIRECT("申込書!O52")="",INDIRECT("申込書!O52")="-"),IF(W80="","",IF(O80=1,"Ｒ男",IF(O80=2,"Ｒ女","性別check"))),INDIRECT("申込書!N52"))</f>
        <v/>
      </c>
      <c r="E80" s="22" t="str">
        <f ca="1">IF(OR(INDIRECT("申込書!O52")="",INDIRECT("申込書!O52")="-"),IF(W80="","","リレーonly"),INDIRECT("申込書!O52"))</f>
        <v/>
      </c>
      <c r="F80" s="25" t="str">
        <f ca="1">IF(OR(A80="",OR(A80&lt;20,A80&gt;23)),"",VLOOKUP(D80,クラス・種目リスト!$A$2:$B$26,2,FALSE))</f>
        <v/>
      </c>
      <c r="H80" s="30"/>
      <c r="I80" s="25" t="str">
        <f ca="1">IF(INDIRECT("申込書!B52")="","",INDIRECT("申込書!B52"))</f>
        <v/>
      </c>
      <c r="J80" s="22" t="str">
        <f ca="1">ASC(IF(INDIRECT("申込書!D52")="","",INDIRECT("申込書!D52")&amp;"　"&amp;INDIRECT("申込書!E52")))</f>
        <v/>
      </c>
      <c r="K80" s="22" t="str">
        <f ca="1">ASC(IF(INDIRECT("申込書!F52")="","",INDIRECT("申込書!F52")&amp;"　"&amp;INDIRECT("申込書!G52")))</f>
        <v/>
      </c>
      <c r="L80" s="22"/>
      <c r="M80" s="22"/>
      <c r="O80" s="22" t="str">
        <f ca="1">IF(INDIRECT("申込書!C52")="","",INDIRECT("申込書!C52"))</f>
        <v/>
      </c>
      <c r="P80" s="22" t="str">
        <f ca="1">IF(INDIRECT("申込書!H52")="","",INDIRECT("申込書!H52"))</f>
        <v/>
      </c>
      <c r="Q80" s="22" t="str">
        <f ca="1">IF(INDIRECT("申込書!I52")="","",INDIRECT("申込書!I52"))</f>
        <v/>
      </c>
      <c r="R80" s="25" t="str">
        <f ca="1">IF(INDIRECT("申込書!G3")="","",IF(INDIRECT("申込書!I52")=INDIRECT("申込書!G4"),INDIRECT("申込書!G3"),""))</f>
        <v/>
      </c>
      <c r="S80" s="24"/>
      <c r="T80" s="24" t="str">
        <f ca="1">IF(INDIRECT("申込書!J52")="","",INDIRECT("申込書!J52"))</f>
        <v/>
      </c>
      <c r="U80" s="24"/>
      <c r="V80" s="24" t="str">
        <f ca="1">IF(INDIRECT("申込書!L52")="","",INDIRECT("申込書!L52"))</f>
        <v/>
      </c>
      <c r="W80" s="25" t="str">
        <f ca="1">IF(INDIRECT("申込書!AF52")="○",IF(INDIRECT("申込書!AG52")="",申込書!#REF!,申込書!#REF!&amp;"-"&amp;INDIRECT("申込書!AG52")),"")</f>
        <v/>
      </c>
      <c r="X80" s="48" t="str">
        <f ca="1">IF(INDIRECT("申込書!V52")="","",ASC(INDIRECT("申込書!V52")))</f>
        <v/>
      </c>
      <c r="Y80" s="48"/>
      <c r="Z80" s="48"/>
      <c r="AA80" s="24">
        <v>1</v>
      </c>
      <c r="AB80" s="23"/>
    </row>
    <row r="81" spans="1:28" s="14" customFormat="1" ht="10.5" customHeight="1" x14ac:dyDescent="0.15">
      <c r="A81" s="30" t="str">
        <f ca="1">IF(D81="","",IF(VLOOKUP(E81,クラス・種目リスト!$A$47:$C$107,3,FALSE)=1,VLOOKUP(D81&amp;E81,クラス・種目リスト!$A$2:$B$26,2,FALSE),VLOOKUP(D81,クラス・種目リスト!$A$2:$B$26,2,FALSE)))</f>
        <v/>
      </c>
      <c r="B81" s="30" t="str">
        <f ca="1">IF(E81="","",IF(OR(A81&lt;20,A81&gt;23),VLOOKUP(E81,クラス・種目リスト!$A$47:$C$107,2,FALSE),VLOOKUP(D81&amp;E81,クラス・種目リスト!$A$47:$C$107,2,FALSE)))</f>
        <v/>
      </c>
      <c r="D81" s="31" t="str">
        <f ca="1">IF(OR(INDIRECT("申込書!X52")="",INDIRECT("申込書!X52")="-"),"",INDIRECT("申込書!W52"))</f>
        <v/>
      </c>
      <c r="E81" s="31" t="str">
        <f ca="1">IF(OR(INDIRECT("申込書!X52")="",INDIRECT("申込書!X52")="-"),"",INDIRECT("申込書!X52"))</f>
        <v/>
      </c>
      <c r="F81" s="25" t="str">
        <f ca="1">IF(OR(A81="",OR(A81&lt;20,A81&gt;23)),"",VLOOKUP(D81,クラス・種目リスト!$A$2:$B$26,2,FALSE))</f>
        <v/>
      </c>
      <c r="G81" s="30"/>
      <c r="I81" s="25" t="str">
        <f ca="1">IF(INDIRECT("申込書!B52")="","",INDIRECT("申込書!B52"))</f>
        <v/>
      </c>
      <c r="J81" s="22" t="str">
        <f ca="1">ASC(IF(INDIRECT("申込書!D52")="","",INDIRECT("申込書!D52")&amp;"　"&amp;INDIRECT("申込書!E52")))</f>
        <v/>
      </c>
      <c r="K81" s="22" t="str">
        <f ca="1">ASC(IF(INDIRECT("申込書!F52")="","",INDIRECT("申込書!F52")&amp;"　"&amp;INDIRECT("申込書!G52")))</f>
        <v/>
      </c>
      <c r="L81" s="22"/>
      <c r="M81" s="22"/>
      <c r="O81" s="22" t="str">
        <f ca="1">IF(INDIRECT("申込書!C52")="","",INDIRECT("申込書!C52"))</f>
        <v/>
      </c>
      <c r="P81" s="22" t="str">
        <f ca="1">IF(INDIRECT("申込書!H52")="","",INDIRECT("申込書!H52"))</f>
        <v/>
      </c>
      <c r="Q81" s="22" t="str">
        <f ca="1">IF(INDIRECT("申込書!I52")="","",INDIRECT("申込書!I52"))</f>
        <v/>
      </c>
      <c r="R81" s="25" t="str">
        <f ca="1">IF(INDIRECT("申込書!G3")="","",IF(INDIRECT("申込書!I52")=INDIRECT("申込書!G4"),INDIRECT("申込書!G3"),""))</f>
        <v/>
      </c>
      <c r="S81" s="24"/>
      <c r="T81" s="24" t="str">
        <f ca="1">IF(INDIRECT("申込書!J52")="","",INDIRECT("申込書!J52"))</f>
        <v/>
      </c>
      <c r="U81" s="24"/>
      <c r="V81" s="24" t="str">
        <f ca="1">IF(INDIRECT("申込書!L52")="","",INDIRECT("申込書!L52"))</f>
        <v/>
      </c>
      <c r="W81" s="25" t="str">
        <f ca="1">IF(INDIRECT("申込書!AF52")="○",IF(INDIRECT("申込書!AG52")="",申込書!#REF!,申込書!#REF!&amp;"-"&amp;INDIRECT("申込書!AG52")),"")</f>
        <v/>
      </c>
      <c r="X81" s="14" t="str">
        <f ca="1">IF(INDIRECT("申込書!AE52")="","",ASC(INDIRECT("申込書!AE52")))</f>
        <v/>
      </c>
      <c r="AA81" s="14">
        <v>2</v>
      </c>
      <c r="AB81" s="23"/>
    </row>
    <row r="82" spans="1:28" s="14" customFormat="1" ht="10.5" customHeight="1" x14ac:dyDescent="0.15">
      <c r="A82" s="30" t="str">
        <f ca="1">IF(D82="","",IF(VLOOKUP(E82,クラス・種目リスト!$A$47:$C$107,3,FALSE)=1,VLOOKUP(D82&amp;E82,クラス・種目リスト!$A$2:$B$26,2,FALSE),VLOOKUP(D82,クラス・種目リスト!$A$2:$B$26,2,FALSE)))</f>
        <v/>
      </c>
      <c r="B82" s="30" t="str">
        <f ca="1">IF(E82="","",IF(OR(A82&lt;20,A82&gt;23),VLOOKUP(E82,クラス・種目リスト!$A$47:$C$107,2,FALSE),VLOOKUP(D82&amp;E82,クラス・種目リスト!$A$47:$C$107,2,FALSE)))</f>
        <v/>
      </c>
      <c r="C82" s="30"/>
      <c r="D82" s="22" t="str">
        <f ca="1">IF(OR(INDIRECT("申込書!O53")="",INDIRECT("申込書!O53")="-"),IF(W82="","",IF(O82=1,"Ｒ男",IF(O82=2,"Ｒ女","性別check"))),INDIRECT("申込書!N53"))</f>
        <v/>
      </c>
      <c r="E82" s="22" t="str">
        <f ca="1">IF(OR(INDIRECT("申込書!O53")="",INDIRECT("申込書!O53")="-"),IF(W82="","","リレーonly"),INDIRECT("申込書!O53"))</f>
        <v/>
      </c>
      <c r="F82" s="25" t="str">
        <f ca="1">IF(OR(A82="",OR(A82&lt;20,A82&gt;23)),"",VLOOKUP(D82,クラス・種目リスト!$A$2:$B$26,2,FALSE))</f>
        <v/>
      </c>
      <c r="H82" s="30"/>
      <c r="I82" s="25" t="str">
        <f ca="1">IF(INDIRECT("申込書!B53")="","",INDIRECT("申込書!B53"))</f>
        <v/>
      </c>
      <c r="J82" s="22" t="str">
        <f ca="1">ASC(IF(INDIRECT("申込書!D53")="","",INDIRECT("申込書!D53")&amp;"　"&amp;INDIRECT("申込書!E53")))</f>
        <v/>
      </c>
      <c r="K82" s="22" t="str">
        <f ca="1">ASC(IF(INDIRECT("申込書!F53")="","",INDIRECT("申込書!F53")&amp;"　"&amp;INDIRECT("申込書!G53")))</f>
        <v/>
      </c>
      <c r="L82" s="22"/>
      <c r="M82" s="22"/>
      <c r="O82" s="22" t="str">
        <f ca="1">IF(INDIRECT("申込書!C53")="","",INDIRECT("申込書!C53"))</f>
        <v/>
      </c>
      <c r="P82" s="22" t="str">
        <f ca="1">IF(INDIRECT("申込書!H53")="","",INDIRECT("申込書!H53"))</f>
        <v/>
      </c>
      <c r="Q82" s="22" t="str">
        <f ca="1">IF(INDIRECT("申込書!I53")="","",INDIRECT("申込書!I53"))</f>
        <v/>
      </c>
      <c r="R82" s="25" t="str">
        <f ca="1">IF(INDIRECT("申込書!G3")="","",IF(INDIRECT("申込書!I53")=INDIRECT("申込書!G4"),INDIRECT("申込書!G3"),""))</f>
        <v/>
      </c>
      <c r="S82" s="24"/>
      <c r="T82" s="24" t="str">
        <f ca="1">IF(INDIRECT("申込書!J53")="","",INDIRECT("申込書!J53"))</f>
        <v/>
      </c>
      <c r="U82" s="24"/>
      <c r="V82" s="24" t="str">
        <f ca="1">IF(INDIRECT("申込書!L53")="","",INDIRECT("申込書!L53"))</f>
        <v/>
      </c>
      <c r="W82" s="25" t="str">
        <f ca="1">IF(INDIRECT("申込書!AF53")="○",IF(INDIRECT("申込書!AG53")="",申込書!#REF!,申込書!#REF!&amp;"-"&amp;INDIRECT("申込書!AG53")),"")</f>
        <v/>
      </c>
      <c r="X82" s="48" t="str">
        <f ca="1">IF(INDIRECT("申込書!V53")="","",ASC(INDIRECT("申込書!V53")))</f>
        <v/>
      </c>
      <c r="Y82" s="48"/>
      <c r="Z82" s="48"/>
      <c r="AA82" s="24">
        <v>1</v>
      </c>
      <c r="AB82" s="23"/>
    </row>
    <row r="83" spans="1:28" s="14" customFormat="1" ht="10.5" customHeight="1" x14ac:dyDescent="0.15">
      <c r="A83" s="30" t="str">
        <f ca="1">IF(D83="","",IF(VLOOKUP(E83,クラス・種目リスト!$A$47:$C$107,3,FALSE)=1,VLOOKUP(D83&amp;E83,クラス・種目リスト!$A$2:$B$26,2,FALSE),VLOOKUP(D83,クラス・種目リスト!$A$2:$B$26,2,FALSE)))</f>
        <v/>
      </c>
      <c r="B83" s="30" t="str">
        <f ca="1">IF(E83="","",IF(OR(A83&lt;20,A83&gt;23),VLOOKUP(E83,クラス・種目リスト!$A$47:$C$107,2,FALSE),VLOOKUP(D83&amp;E83,クラス・種目リスト!$A$47:$C$107,2,FALSE)))</f>
        <v/>
      </c>
      <c r="D83" s="31" t="str">
        <f ca="1">IF(OR(INDIRECT("申込書!X53")="",INDIRECT("申込書!X53")="-"),"",INDIRECT("申込書!W53"))</f>
        <v/>
      </c>
      <c r="E83" s="31" t="str">
        <f ca="1">IF(OR(INDIRECT("申込書!X53")="",INDIRECT("申込書!X53")="-"),"",INDIRECT("申込書!X53"))</f>
        <v/>
      </c>
      <c r="F83" s="25" t="str">
        <f ca="1">IF(OR(A83="",OR(A83&lt;20,A83&gt;23)),"",VLOOKUP(D83,クラス・種目リスト!$A$2:$B$26,2,FALSE))</f>
        <v/>
      </c>
      <c r="G83" s="30"/>
      <c r="I83" s="25" t="str">
        <f ca="1">IF(INDIRECT("申込書!B53")="","",INDIRECT("申込書!B53"))</f>
        <v/>
      </c>
      <c r="J83" s="22" t="str">
        <f ca="1">ASC(IF(INDIRECT("申込書!D53")="","",INDIRECT("申込書!D53")&amp;"　"&amp;INDIRECT("申込書!E53")))</f>
        <v/>
      </c>
      <c r="K83" s="22" t="str">
        <f ca="1">ASC(IF(INDIRECT("申込書!F53")="","",INDIRECT("申込書!F53")&amp;"　"&amp;INDIRECT("申込書!G53")))</f>
        <v/>
      </c>
      <c r="L83" s="22"/>
      <c r="M83" s="22"/>
      <c r="O83" s="22" t="str">
        <f ca="1">IF(INDIRECT("申込書!C53")="","",INDIRECT("申込書!C53"))</f>
        <v/>
      </c>
      <c r="P83" s="22" t="str">
        <f ca="1">IF(INDIRECT("申込書!H53")="","",INDIRECT("申込書!H53"))</f>
        <v/>
      </c>
      <c r="Q83" s="22" t="str">
        <f ca="1">IF(INDIRECT("申込書!I53")="","",INDIRECT("申込書!I53"))</f>
        <v/>
      </c>
      <c r="R83" s="25" t="str">
        <f ca="1">IF(INDIRECT("申込書!G3")="","",IF(INDIRECT("申込書!I53")=INDIRECT("申込書!G4"),INDIRECT("申込書!G3"),""))</f>
        <v/>
      </c>
      <c r="S83" s="24"/>
      <c r="T83" s="24" t="str">
        <f ca="1">IF(INDIRECT("申込書!J53")="","",INDIRECT("申込書!J53"))</f>
        <v/>
      </c>
      <c r="U83" s="24"/>
      <c r="V83" s="24" t="str">
        <f ca="1">IF(INDIRECT("申込書!L53")="","",INDIRECT("申込書!L53"))</f>
        <v/>
      </c>
      <c r="W83" s="25" t="str">
        <f ca="1">IF(INDIRECT("申込書!AF53")="○",IF(INDIRECT("申込書!AG53")="",申込書!#REF!,申込書!#REF!&amp;"-"&amp;INDIRECT("申込書!AG53")),"")</f>
        <v/>
      </c>
      <c r="X83" s="14" t="str">
        <f ca="1">IF(INDIRECT("申込書!AE53")="","",ASC(INDIRECT("申込書!AE53")))</f>
        <v/>
      </c>
      <c r="AA83" s="14">
        <v>2</v>
      </c>
      <c r="AB83" s="23"/>
    </row>
    <row r="84" spans="1:28" s="14" customFormat="1" ht="10.5" customHeight="1" x14ac:dyDescent="0.15">
      <c r="A84" s="30" t="str">
        <f ca="1">IF(D84="","",IF(VLOOKUP(E84,クラス・種目リスト!$A$47:$C$107,3,FALSE)=1,VLOOKUP(D84&amp;E84,クラス・種目リスト!$A$2:$B$26,2,FALSE),VLOOKUP(D84,クラス・種目リスト!$A$2:$B$26,2,FALSE)))</f>
        <v/>
      </c>
      <c r="B84" s="30" t="str">
        <f ca="1">IF(E84="","",IF(OR(A84&lt;20,A84&gt;23),VLOOKUP(E84,クラス・種目リスト!$A$47:$C$107,2,FALSE),VLOOKUP(D84&amp;E84,クラス・種目リスト!$A$47:$C$107,2,FALSE)))</f>
        <v/>
      </c>
      <c r="C84" s="30"/>
      <c r="D84" s="22" t="str">
        <f ca="1">IF(OR(INDIRECT("申込書!O54")="",INDIRECT("申込書!O54")="-"),IF(W84="","",IF(O84=1,"Ｒ男",IF(O84=2,"Ｒ女","性別check"))),INDIRECT("申込書!N54"))</f>
        <v/>
      </c>
      <c r="E84" s="22" t="str">
        <f ca="1">IF(OR(INDIRECT("申込書!O54")="",INDIRECT("申込書!O54")="-"),IF(W84="","","リレーonly"),INDIRECT("申込書!O54"))</f>
        <v/>
      </c>
      <c r="F84" s="25" t="str">
        <f ca="1">IF(OR(A84="",OR(A84&lt;20,A84&gt;23)),"",VLOOKUP(D84,クラス・種目リスト!$A$2:$B$26,2,FALSE))</f>
        <v/>
      </c>
      <c r="H84" s="30"/>
      <c r="I84" s="25" t="str">
        <f ca="1">IF(INDIRECT("申込書!B54")="","",INDIRECT("申込書!B54"))</f>
        <v/>
      </c>
      <c r="J84" s="22" t="str">
        <f ca="1">ASC(IF(INDIRECT("申込書!D54")="","",INDIRECT("申込書!D54")&amp;"　"&amp;INDIRECT("申込書!E54")))</f>
        <v/>
      </c>
      <c r="K84" s="22" t="str">
        <f ca="1">ASC(IF(INDIRECT("申込書!F54")="","",INDIRECT("申込書!F54")&amp;"　"&amp;INDIRECT("申込書!G54")))</f>
        <v/>
      </c>
      <c r="L84" s="22"/>
      <c r="M84" s="22"/>
      <c r="O84" s="22" t="str">
        <f ca="1">IF(INDIRECT("申込書!C54")="","",INDIRECT("申込書!C54"))</f>
        <v/>
      </c>
      <c r="P84" s="22" t="str">
        <f ca="1">IF(INDIRECT("申込書!H54")="","",INDIRECT("申込書!H54"))</f>
        <v/>
      </c>
      <c r="Q84" s="22" t="str">
        <f ca="1">IF(INDIRECT("申込書!I54")="","",INDIRECT("申込書!I54"))</f>
        <v/>
      </c>
      <c r="R84" s="25" t="str">
        <f ca="1">IF(INDIRECT("申込書!G3")="","",IF(INDIRECT("申込書!I54")=INDIRECT("申込書!G4"),INDIRECT("申込書!G3"),""))</f>
        <v/>
      </c>
      <c r="S84" s="24"/>
      <c r="T84" s="24" t="str">
        <f ca="1">IF(INDIRECT("申込書!J54")="","",INDIRECT("申込書!J54"))</f>
        <v/>
      </c>
      <c r="U84" s="24"/>
      <c r="V84" s="24" t="str">
        <f ca="1">IF(INDIRECT("申込書!L54")="","",INDIRECT("申込書!L54"))</f>
        <v/>
      </c>
      <c r="W84" s="25" t="str">
        <f ca="1">IF(INDIRECT("申込書!AF54")="○",IF(INDIRECT("申込書!AG54")="",申込書!#REF!,申込書!#REF!&amp;"-"&amp;INDIRECT("申込書!AG54")),"")</f>
        <v/>
      </c>
      <c r="X84" s="48" t="str">
        <f ca="1">IF(INDIRECT("申込書!V54")="","",ASC(INDIRECT("申込書!V54")))</f>
        <v/>
      </c>
      <c r="Y84" s="48"/>
      <c r="Z84" s="48"/>
      <c r="AA84" s="24">
        <v>1</v>
      </c>
      <c r="AB84" s="23"/>
    </row>
    <row r="85" spans="1:28" s="14" customFormat="1" ht="10.5" customHeight="1" x14ac:dyDescent="0.15">
      <c r="A85" s="30" t="str">
        <f ca="1">IF(D85="","",IF(VLOOKUP(E85,クラス・種目リスト!$A$47:$C$107,3,FALSE)=1,VLOOKUP(D85&amp;E85,クラス・種目リスト!$A$2:$B$26,2,FALSE),VLOOKUP(D85,クラス・種目リスト!$A$2:$B$26,2,FALSE)))</f>
        <v/>
      </c>
      <c r="B85" s="30" t="str">
        <f ca="1">IF(E85="","",IF(OR(A85&lt;20,A85&gt;23),VLOOKUP(E85,クラス・種目リスト!$A$47:$C$107,2,FALSE),VLOOKUP(D85&amp;E85,クラス・種目リスト!$A$47:$C$107,2,FALSE)))</f>
        <v/>
      </c>
      <c r="D85" s="31" t="str">
        <f ca="1">IF(OR(INDIRECT("申込書!X54")="",INDIRECT("申込書!X54")="-"),"",INDIRECT("申込書!W54"))</f>
        <v/>
      </c>
      <c r="E85" s="31" t="str">
        <f ca="1">IF(OR(INDIRECT("申込書!X54")="",INDIRECT("申込書!X54")="-"),"",INDIRECT("申込書!X54"))</f>
        <v/>
      </c>
      <c r="F85" s="25" t="str">
        <f ca="1">IF(OR(A85="",OR(A85&lt;20,A85&gt;23)),"",VLOOKUP(D85,クラス・種目リスト!$A$2:$B$26,2,FALSE))</f>
        <v/>
      </c>
      <c r="G85" s="30"/>
      <c r="I85" s="25" t="str">
        <f ca="1">IF(INDIRECT("申込書!B54")="","",INDIRECT("申込書!B54"))</f>
        <v/>
      </c>
      <c r="J85" s="22" t="str">
        <f ca="1">ASC(IF(INDIRECT("申込書!D54")="","",INDIRECT("申込書!D54")&amp;"　"&amp;INDIRECT("申込書!E54")))</f>
        <v/>
      </c>
      <c r="K85" s="22" t="str">
        <f ca="1">ASC(IF(INDIRECT("申込書!F54")="","",INDIRECT("申込書!F54")&amp;"　"&amp;INDIRECT("申込書!G54")))</f>
        <v/>
      </c>
      <c r="L85" s="22"/>
      <c r="M85" s="22"/>
      <c r="O85" s="22" t="str">
        <f ca="1">IF(INDIRECT("申込書!C54")="","",INDIRECT("申込書!C54"))</f>
        <v/>
      </c>
      <c r="P85" s="22" t="str">
        <f ca="1">IF(INDIRECT("申込書!H54")="","",INDIRECT("申込書!H54"))</f>
        <v/>
      </c>
      <c r="Q85" s="22" t="str">
        <f ca="1">IF(INDIRECT("申込書!I54")="","",INDIRECT("申込書!I54"))</f>
        <v/>
      </c>
      <c r="R85" s="25" t="str">
        <f ca="1">IF(INDIRECT("申込書!G3")="","",IF(INDIRECT("申込書!I54")=INDIRECT("申込書!G4"),INDIRECT("申込書!G3"),""))</f>
        <v/>
      </c>
      <c r="S85" s="24"/>
      <c r="T85" s="24" t="str">
        <f ca="1">IF(INDIRECT("申込書!J54")="","",INDIRECT("申込書!J54"))</f>
        <v/>
      </c>
      <c r="U85" s="24"/>
      <c r="V85" s="24" t="str">
        <f ca="1">IF(INDIRECT("申込書!L54")="","",INDIRECT("申込書!L54"))</f>
        <v/>
      </c>
      <c r="W85" s="25" t="str">
        <f ca="1">IF(INDIRECT("申込書!AF54")="○",IF(INDIRECT("申込書!AG54")="",申込書!#REF!,申込書!#REF!&amp;"-"&amp;INDIRECT("申込書!AG54")),"")</f>
        <v/>
      </c>
      <c r="X85" s="14" t="str">
        <f ca="1">IF(INDIRECT("申込書!AE54")="","",ASC(INDIRECT("申込書!AE54")))</f>
        <v/>
      </c>
      <c r="AA85" s="14">
        <v>2</v>
      </c>
      <c r="AB85" s="23"/>
    </row>
    <row r="86" spans="1:28" s="14" customFormat="1" ht="10.5" customHeight="1" x14ac:dyDescent="0.15">
      <c r="A86" s="30" t="str">
        <f ca="1">IF(D86="","",IF(VLOOKUP(E86,クラス・種目リスト!$A$47:$C$107,3,FALSE)=1,VLOOKUP(D86&amp;E86,クラス・種目リスト!$A$2:$B$26,2,FALSE),VLOOKUP(D86,クラス・種目リスト!$A$2:$B$26,2,FALSE)))</f>
        <v/>
      </c>
      <c r="B86" s="30" t="str">
        <f ca="1">IF(E86="","",IF(OR(A86&lt;20,A86&gt;23),VLOOKUP(E86,クラス・種目リスト!$A$47:$C$107,2,FALSE),VLOOKUP(D86&amp;E86,クラス・種目リスト!$A$47:$C$107,2,FALSE)))</f>
        <v/>
      </c>
      <c r="C86" s="30"/>
      <c r="D86" s="22" t="str">
        <f ca="1">IF(OR(INDIRECT("申込書!O55")="",INDIRECT("申込書!O55")="-"),IF(W86="","",IF(O86=1,"Ｒ男",IF(O86=2,"Ｒ女","性別check"))),INDIRECT("申込書!N55"))</f>
        <v/>
      </c>
      <c r="E86" s="22" t="str">
        <f ca="1">IF(OR(INDIRECT("申込書!O55")="",INDIRECT("申込書!O55")="-"),IF(W86="","","リレーonly"),INDIRECT("申込書!O55"))</f>
        <v/>
      </c>
      <c r="F86" s="25" t="str">
        <f ca="1">IF(OR(A86="",OR(A86&lt;20,A86&gt;23)),"",VLOOKUP(D86,クラス・種目リスト!$A$2:$B$26,2,FALSE))</f>
        <v/>
      </c>
      <c r="H86" s="30"/>
      <c r="I86" s="25" t="str">
        <f ca="1">IF(INDIRECT("申込書!B55")="","",INDIRECT("申込書!B55"))</f>
        <v/>
      </c>
      <c r="J86" s="22" t="str">
        <f ca="1">ASC(IF(INDIRECT("申込書!D55")="","",INDIRECT("申込書!D55")&amp;"　"&amp;INDIRECT("申込書!E55")))</f>
        <v/>
      </c>
      <c r="K86" s="22" t="str">
        <f ca="1">ASC(IF(INDIRECT("申込書!F55")="","",INDIRECT("申込書!F55")&amp;"　"&amp;INDIRECT("申込書!G55")))</f>
        <v/>
      </c>
      <c r="L86" s="22"/>
      <c r="M86" s="22"/>
      <c r="O86" s="22" t="str">
        <f ca="1">IF(INDIRECT("申込書!C55")="","",INDIRECT("申込書!C55"))</f>
        <v/>
      </c>
      <c r="P86" s="22" t="str">
        <f ca="1">IF(INDIRECT("申込書!H55")="","",INDIRECT("申込書!H55"))</f>
        <v/>
      </c>
      <c r="Q86" s="22" t="str">
        <f ca="1">IF(INDIRECT("申込書!I55")="","",INDIRECT("申込書!I55"))</f>
        <v/>
      </c>
      <c r="R86" s="25" t="str">
        <f ca="1">IF(INDIRECT("申込書!G3")="","",IF(INDIRECT("申込書!I55")=INDIRECT("申込書!G4"),INDIRECT("申込書!G3"),""))</f>
        <v/>
      </c>
      <c r="S86" s="24"/>
      <c r="T86" s="24" t="str">
        <f ca="1">IF(INDIRECT("申込書!J55")="","",INDIRECT("申込書!J55"))</f>
        <v/>
      </c>
      <c r="U86" s="24"/>
      <c r="V86" s="24" t="str">
        <f ca="1">IF(INDIRECT("申込書!L55")="","",INDIRECT("申込書!L55"))</f>
        <v/>
      </c>
      <c r="W86" s="25" t="str">
        <f ca="1">IF(INDIRECT("申込書!AF55")="○",IF(INDIRECT("申込書!AG55")="",申込書!#REF!,申込書!#REF!&amp;"-"&amp;INDIRECT("申込書!AG55")),"")</f>
        <v/>
      </c>
      <c r="X86" s="48" t="str">
        <f ca="1">IF(INDIRECT("申込書!V55")="","",ASC(INDIRECT("申込書!V55")))</f>
        <v/>
      </c>
      <c r="Y86" s="48"/>
      <c r="Z86" s="48"/>
      <c r="AA86" s="24">
        <v>1</v>
      </c>
      <c r="AB86" s="23"/>
    </row>
    <row r="87" spans="1:28" s="14" customFormat="1" ht="10.5" customHeight="1" x14ac:dyDescent="0.15">
      <c r="A87" s="30" t="str">
        <f ca="1">IF(D87="","",IF(VLOOKUP(E87,クラス・種目リスト!$A$47:$C$107,3,FALSE)=1,VLOOKUP(D87&amp;E87,クラス・種目リスト!$A$2:$B$26,2,FALSE),VLOOKUP(D87,クラス・種目リスト!$A$2:$B$26,2,FALSE)))</f>
        <v/>
      </c>
      <c r="B87" s="30" t="str">
        <f ca="1">IF(E87="","",IF(OR(A87&lt;20,A87&gt;23),VLOOKUP(E87,クラス・種目リスト!$A$47:$C$107,2,FALSE),VLOOKUP(D87&amp;E87,クラス・種目リスト!$A$47:$C$107,2,FALSE)))</f>
        <v/>
      </c>
      <c r="D87" s="31" t="str">
        <f ca="1">IF(OR(INDIRECT("申込書!X55")="",INDIRECT("申込書!X55")="-"),"",INDIRECT("申込書!W55"))</f>
        <v/>
      </c>
      <c r="E87" s="31" t="str">
        <f ca="1">IF(OR(INDIRECT("申込書!X55")="",INDIRECT("申込書!X55")="-"),"",INDIRECT("申込書!X55"))</f>
        <v/>
      </c>
      <c r="F87" s="25" t="str">
        <f ca="1">IF(OR(A87="",OR(A87&lt;20,A87&gt;23)),"",VLOOKUP(D87,クラス・種目リスト!$A$2:$B$26,2,FALSE))</f>
        <v/>
      </c>
      <c r="G87" s="30"/>
      <c r="I87" s="25" t="str">
        <f ca="1">IF(INDIRECT("申込書!B55")="","",INDIRECT("申込書!B55"))</f>
        <v/>
      </c>
      <c r="J87" s="22" t="str">
        <f ca="1">ASC(IF(INDIRECT("申込書!D55")="","",INDIRECT("申込書!D55")&amp;"　"&amp;INDIRECT("申込書!E55")))</f>
        <v/>
      </c>
      <c r="K87" s="22" t="str">
        <f ca="1">ASC(IF(INDIRECT("申込書!F55")="","",INDIRECT("申込書!F55")&amp;"　"&amp;INDIRECT("申込書!G55")))</f>
        <v/>
      </c>
      <c r="L87" s="22"/>
      <c r="M87" s="22"/>
      <c r="O87" s="22" t="str">
        <f ca="1">IF(INDIRECT("申込書!C55")="","",INDIRECT("申込書!C55"))</f>
        <v/>
      </c>
      <c r="P87" s="22" t="str">
        <f ca="1">IF(INDIRECT("申込書!H55")="","",INDIRECT("申込書!H55"))</f>
        <v/>
      </c>
      <c r="Q87" s="22" t="str">
        <f ca="1">IF(INDIRECT("申込書!I55")="","",INDIRECT("申込書!I55"))</f>
        <v/>
      </c>
      <c r="R87" s="25" t="str">
        <f ca="1">IF(INDIRECT("申込書!G3")="","",IF(INDIRECT("申込書!I55")=INDIRECT("申込書!G4"),INDIRECT("申込書!G3"),""))</f>
        <v/>
      </c>
      <c r="S87" s="24"/>
      <c r="T87" s="24" t="str">
        <f ca="1">IF(INDIRECT("申込書!J55")="","",INDIRECT("申込書!J55"))</f>
        <v/>
      </c>
      <c r="U87" s="24"/>
      <c r="V87" s="24" t="str">
        <f ca="1">IF(INDIRECT("申込書!L55")="","",INDIRECT("申込書!L55"))</f>
        <v/>
      </c>
      <c r="W87" s="25" t="str">
        <f ca="1">IF(INDIRECT("申込書!AF55")="○",IF(INDIRECT("申込書!AG55")="",申込書!#REF!,申込書!#REF!&amp;"-"&amp;INDIRECT("申込書!AG55")),"")</f>
        <v/>
      </c>
      <c r="X87" s="14" t="str">
        <f ca="1">IF(INDIRECT("申込書!AE55")="","",ASC(INDIRECT("申込書!AE55")))</f>
        <v/>
      </c>
      <c r="AA87" s="14">
        <v>2</v>
      </c>
      <c r="AB87" s="23"/>
    </row>
    <row r="88" spans="1:28" s="14" customFormat="1" ht="10.5" customHeight="1" x14ac:dyDescent="0.15">
      <c r="A88" s="30" t="str">
        <f ca="1">IF(D88="","",IF(VLOOKUP(E88,クラス・種目リスト!$A$47:$C$107,3,FALSE)=1,VLOOKUP(D88&amp;E88,クラス・種目リスト!$A$2:$B$26,2,FALSE),VLOOKUP(D88,クラス・種目リスト!$A$2:$B$26,2,FALSE)))</f>
        <v/>
      </c>
      <c r="B88" s="30" t="str">
        <f ca="1">IF(E88="","",IF(OR(A88&lt;20,A88&gt;23),VLOOKUP(E88,クラス・種目リスト!$A$47:$C$107,2,FALSE),VLOOKUP(D88&amp;E88,クラス・種目リスト!$A$47:$C$107,2,FALSE)))</f>
        <v/>
      </c>
      <c r="C88" s="30"/>
      <c r="D88" s="22" t="str">
        <f ca="1">IF(OR(INDIRECT("申込書!O56")="",INDIRECT("申込書!O56")="-"),IF(W88="","",IF(O88=1,"Ｒ男",IF(O88=2,"Ｒ女","性別check"))),INDIRECT("申込書!N56"))</f>
        <v/>
      </c>
      <c r="E88" s="22" t="str">
        <f ca="1">IF(OR(INDIRECT("申込書!O56")="",INDIRECT("申込書!O56")="-"),IF(W88="","","リレーonly"),INDIRECT("申込書!O56"))</f>
        <v/>
      </c>
      <c r="F88" s="25" t="str">
        <f ca="1">IF(OR(A88="",OR(A88&lt;20,A88&gt;23)),"",VLOOKUP(D88,クラス・種目リスト!$A$2:$B$26,2,FALSE))</f>
        <v/>
      </c>
      <c r="H88" s="30"/>
      <c r="I88" s="25" t="str">
        <f ca="1">IF(INDIRECT("申込書!B56")="","",INDIRECT("申込書!B56"))</f>
        <v/>
      </c>
      <c r="J88" s="22" t="str">
        <f ca="1">ASC(IF(INDIRECT("申込書!D56")="","",INDIRECT("申込書!D56")&amp;"　"&amp;INDIRECT("申込書!E56")))</f>
        <v/>
      </c>
      <c r="K88" s="22" t="str">
        <f ca="1">ASC(IF(INDIRECT("申込書!F56")="","",INDIRECT("申込書!F56")&amp;"　"&amp;INDIRECT("申込書!G56")))</f>
        <v/>
      </c>
      <c r="L88" s="22"/>
      <c r="M88" s="22"/>
      <c r="O88" s="22" t="str">
        <f ca="1">IF(INDIRECT("申込書!C56")="","",INDIRECT("申込書!C56"))</f>
        <v/>
      </c>
      <c r="P88" s="22" t="str">
        <f ca="1">IF(INDIRECT("申込書!H56")="","",INDIRECT("申込書!H56"))</f>
        <v/>
      </c>
      <c r="Q88" s="22" t="str">
        <f ca="1">IF(INDIRECT("申込書!I56")="","",INDIRECT("申込書!I56"))</f>
        <v/>
      </c>
      <c r="R88" s="25" t="str">
        <f ca="1">IF(INDIRECT("申込書!G3")="","",IF(INDIRECT("申込書!I56")=INDIRECT("申込書!G4"),INDIRECT("申込書!G3"),""))</f>
        <v/>
      </c>
      <c r="S88" s="24"/>
      <c r="T88" s="24" t="str">
        <f ca="1">IF(INDIRECT("申込書!J56")="","",INDIRECT("申込書!J56"))</f>
        <v/>
      </c>
      <c r="U88" s="24"/>
      <c r="V88" s="24" t="str">
        <f ca="1">IF(INDIRECT("申込書!L56")="","",INDIRECT("申込書!L56"))</f>
        <v/>
      </c>
      <c r="W88" s="25" t="str">
        <f ca="1">IF(INDIRECT("申込書!AF56")="○",IF(INDIRECT("申込書!AG56")="",申込書!#REF!,申込書!#REF!&amp;"-"&amp;INDIRECT("申込書!AG56")),"")</f>
        <v/>
      </c>
      <c r="X88" s="48" t="str">
        <f ca="1">IF(INDIRECT("申込書!V56")="","",ASC(INDIRECT("申込書!V56")))</f>
        <v/>
      </c>
      <c r="Y88" s="48"/>
      <c r="Z88" s="48"/>
      <c r="AA88" s="24">
        <v>1</v>
      </c>
      <c r="AB88" s="23"/>
    </row>
    <row r="89" spans="1:28" s="14" customFormat="1" ht="10.5" customHeight="1" x14ac:dyDescent="0.15">
      <c r="A89" s="30" t="str">
        <f ca="1">IF(D89="","",IF(VLOOKUP(E89,クラス・種目リスト!$A$47:$C$107,3,FALSE)=1,VLOOKUP(D89&amp;E89,クラス・種目リスト!$A$2:$B$26,2,FALSE),VLOOKUP(D89,クラス・種目リスト!$A$2:$B$26,2,FALSE)))</f>
        <v/>
      </c>
      <c r="B89" s="30" t="str">
        <f ca="1">IF(E89="","",IF(OR(A89&lt;20,A89&gt;23),VLOOKUP(E89,クラス・種目リスト!$A$47:$C$107,2,FALSE),VLOOKUP(D89&amp;E89,クラス・種目リスト!$A$47:$C$107,2,FALSE)))</f>
        <v/>
      </c>
      <c r="D89" s="31" t="str">
        <f ca="1">IF(OR(INDIRECT("申込書!X56")="",INDIRECT("申込書!X56")="-"),"",INDIRECT("申込書!W56"))</f>
        <v/>
      </c>
      <c r="E89" s="31" t="str">
        <f ca="1">IF(OR(INDIRECT("申込書!X56")="",INDIRECT("申込書!X56")="-"),"",INDIRECT("申込書!X56"))</f>
        <v/>
      </c>
      <c r="F89" s="25" t="str">
        <f ca="1">IF(OR(A89="",OR(A89&lt;20,A89&gt;23)),"",VLOOKUP(D89,クラス・種目リスト!$A$2:$B$26,2,FALSE))</f>
        <v/>
      </c>
      <c r="G89" s="30"/>
      <c r="I89" s="25" t="str">
        <f ca="1">IF(INDIRECT("申込書!B56")="","",INDIRECT("申込書!B56"))</f>
        <v/>
      </c>
      <c r="J89" s="22" t="str">
        <f ca="1">ASC(IF(INDIRECT("申込書!D56")="","",INDIRECT("申込書!D56")&amp;"　"&amp;INDIRECT("申込書!E56")))</f>
        <v/>
      </c>
      <c r="K89" s="22" t="str">
        <f ca="1">ASC(IF(INDIRECT("申込書!F56")="","",INDIRECT("申込書!F56")&amp;"　"&amp;INDIRECT("申込書!G56")))</f>
        <v/>
      </c>
      <c r="L89" s="22"/>
      <c r="M89" s="22"/>
      <c r="O89" s="22" t="str">
        <f ca="1">IF(INDIRECT("申込書!C56")="","",INDIRECT("申込書!C56"))</f>
        <v/>
      </c>
      <c r="P89" s="22" t="str">
        <f ca="1">IF(INDIRECT("申込書!H56")="","",INDIRECT("申込書!H56"))</f>
        <v/>
      </c>
      <c r="Q89" s="22" t="str">
        <f ca="1">IF(INDIRECT("申込書!I56")="","",INDIRECT("申込書!I56"))</f>
        <v/>
      </c>
      <c r="R89" s="25" t="str">
        <f ca="1">IF(INDIRECT("申込書!G3")="","",IF(INDIRECT("申込書!I56")=INDIRECT("申込書!G4"),INDIRECT("申込書!G3"),""))</f>
        <v/>
      </c>
      <c r="S89" s="24"/>
      <c r="T89" s="24" t="str">
        <f ca="1">IF(INDIRECT("申込書!J56")="","",INDIRECT("申込書!J56"))</f>
        <v/>
      </c>
      <c r="U89" s="24"/>
      <c r="V89" s="24" t="str">
        <f ca="1">IF(INDIRECT("申込書!L56")="","",INDIRECT("申込書!L56"))</f>
        <v/>
      </c>
      <c r="W89" s="25" t="str">
        <f ca="1">IF(INDIRECT("申込書!AF56")="○",IF(INDIRECT("申込書!AG56")="",申込書!#REF!,申込書!#REF!&amp;"-"&amp;INDIRECT("申込書!AG56")),"")</f>
        <v/>
      </c>
      <c r="X89" s="14" t="str">
        <f ca="1">IF(INDIRECT("申込書!AE56")="","",ASC(INDIRECT("申込書!AE56")))</f>
        <v/>
      </c>
      <c r="AA89" s="14">
        <v>2</v>
      </c>
      <c r="AB89" s="23"/>
    </row>
    <row r="90" spans="1:28" s="14" customFormat="1" ht="10.5" customHeight="1" x14ac:dyDescent="0.15">
      <c r="A90" s="30" t="str">
        <f ca="1">IF(D90="","",IF(VLOOKUP(E90,クラス・種目リスト!$A$47:$C$107,3,FALSE)=1,VLOOKUP(D90&amp;E90,クラス・種目リスト!$A$2:$B$26,2,FALSE),VLOOKUP(D90,クラス・種目リスト!$A$2:$B$26,2,FALSE)))</f>
        <v/>
      </c>
      <c r="B90" s="30" t="str">
        <f ca="1">IF(E90="","",IF(OR(A90&lt;20,A90&gt;23),VLOOKUP(E90,クラス・種目リスト!$A$47:$C$107,2,FALSE),VLOOKUP(D90&amp;E90,クラス・種目リスト!$A$47:$C$107,2,FALSE)))</f>
        <v/>
      </c>
      <c r="C90" s="30"/>
      <c r="D90" s="22" t="str">
        <f ca="1">IF(OR(INDIRECT("申込書!O57")="",INDIRECT("申込書!O57")="-"),IF(W90="","",IF(O90=1,"Ｒ男",IF(O90=2,"Ｒ女","性別check"))),INDIRECT("申込書!N57"))</f>
        <v/>
      </c>
      <c r="E90" s="22" t="str">
        <f ca="1">IF(OR(INDIRECT("申込書!O57")="",INDIRECT("申込書!O57")="-"),IF(W90="","","リレーonly"),INDIRECT("申込書!O57"))</f>
        <v/>
      </c>
      <c r="F90" s="25" t="str">
        <f ca="1">IF(OR(A90="",OR(A90&lt;20,A90&gt;23)),"",VLOOKUP(D90,クラス・種目リスト!$A$2:$B$26,2,FALSE))</f>
        <v/>
      </c>
      <c r="H90" s="30"/>
      <c r="I90" s="25" t="str">
        <f ca="1">IF(INDIRECT("申込書!B57")="","",INDIRECT("申込書!B57"))</f>
        <v/>
      </c>
      <c r="J90" s="22" t="str">
        <f ca="1">ASC(IF(INDIRECT("申込書!D57")="","",INDIRECT("申込書!D57")&amp;"　"&amp;INDIRECT("申込書!E57")))</f>
        <v/>
      </c>
      <c r="K90" s="22" t="str">
        <f ca="1">ASC(IF(INDIRECT("申込書!F57")="","",INDIRECT("申込書!F57")&amp;"　"&amp;INDIRECT("申込書!G57")))</f>
        <v/>
      </c>
      <c r="L90" s="22"/>
      <c r="M90" s="22"/>
      <c r="O90" s="22" t="str">
        <f ca="1">IF(INDIRECT("申込書!C57")="","",INDIRECT("申込書!C57"))</f>
        <v/>
      </c>
      <c r="P90" s="22" t="str">
        <f ca="1">IF(INDIRECT("申込書!H57")="","",INDIRECT("申込書!H57"))</f>
        <v/>
      </c>
      <c r="Q90" s="22" t="str">
        <f ca="1">IF(INDIRECT("申込書!I57")="","",INDIRECT("申込書!I57"))</f>
        <v/>
      </c>
      <c r="R90" s="25" t="str">
        <f ca="1">IF(INDIRECT("申込書!G3")="","",IF(INDIRECT("申込書!I57")=INDIRECT("申込書!G4"),INDIRECT("申込書!G3"),""))</f>
        <v/>
      </c>
      <c r="S90" s="24"/>
      <c r="T90" s="24" t="str">
        <f ca="1">IF(INDIRECT("申込書!J57")="","",INDIRECT("申込書!J57"))</f>
        <v/>
      </c>
      <c r="U90" s="24"/>
      <c r="V90" s="24" t="str">
        <f ca="1">IF(INDIRECT("申込書!L57")="","",INDIRECT("申込書!L57"))</f>
        <v/>
      </c>
      <c r="W90" s="25" t="str">
        <f ca="1">IF(INDIRECT("申込書!AF57")="○",IF(INDIRECT("申込書!AG57")="",申込書!#REF!,申込書!#REF!&amp;"-"&amp;INDIRECT("申込書!AG57")),"")</f>
        <v/>
      </c>
      <c r="X90" s="48" t="str">
        <f ca="1">IF(INDIRECT("申込書!V57")="","",ASC(INDIRECT("申込書!V57")))</f>
        <v/>
      </c>
      <c r="Y90" s="48"/>
      <c r="Z90" s="48"/>
      <c r="AA90" s="24">
        <v>1</v>
      </c>
      <c r="AB90" s="23"/>
    </row>
    <row r="91" spans="1:28" s="14" customFormat="1" ht="10.5" customHeight="1" x14ac:dyDescent="0.15">
      <c r="A91" s="30" t="str">
        <f ca="1">IF(D91="","",IF(VLOOKUP(E91,クラス・種目リスト!$A$47:$C$107,3,FALSE)=1,VLOOKUP(D91&amp;E91,クラス・種目リスト!$A$2:$B$26,2,FALSE),VLOOKUP(D91,クラス・種目リスト!$A$2:$B$26,2,FALSE)))</f>
        <v/>
      </c>
      <c r="B91" s="30" t="str">
        <f ca="1">IF(E91="","",IF(OR(A91&lt;20,A91&gt;23),VLOOKUP(E91,クラス・種目リスト!$A$47:$C$107,2,FALSE),VLOOKUP(D91&amp;E91,クラス・種目リスト!$A$47:$C$107,2,FALSE)))</f>
        <v/>
      </c>
      <c r="D91" s="31" t="str">
        <f ca="1">IF(OR(INDIRECT("申込書!X57")="",INDIRECT("申込書!X57")="-"),"",INDIRECT("申込書!W57"))</f>
        <v/>
      </c>
      <c r="E91" s="31" t="str">
        <f ca="1">IF(OR(INDIRECT("申込書!X57")="",INDIRECT("申込書!X57")="-"),"",INDIRECT("申込書!X57"))</f>
        <v/>
      </c>
      <c r="F91" s="25" t="str">
        <f ca="1">IF(OR(A91="",OR(A91&lt;20,A91&gt;23)),"",VLOOKUP(D91,クラス・種目リスト!$A$2:$B$26,2,FALSE))</f>
        <v/>
      </c>
      <c r="G91" s="30"/>
      <c r="I91" s="25" t="str">
        <f ca="1">IF(INDIRECT("申込書!B57")="","",INDIRECT("申込書!B57"))</f>
        <v/>
      </c>
      <c r="J91" s="22" t="str">
        <f ca="1">ASC(IF(INDIRECT("申込書!D57")="","",INDIRECT("申込書!D57")&amp;"　"&amp;INDIRECT("申込書!E57")))</f>
        <v/>
      </c>
      <c r="K91" s="22" t="str">
        <f ca="1">ASC(IF(INDIRECT("申込書!F57")="","",INDIRECT("申込書!F57")&amp;"　"&amp;INDIRECT("申込書!G57")))</f>
        <v/>
      </c>
      <c r="L91" s="22"/>
      <c r="M91" s="22"/>
      <c r="O91" s="22" t="str">
        <f ca="1">IF(INDIRECT("申込書!C57")="","",INDIRECT("申込書!C57"))</f>
        <v/>
      </c>
      <c r="P91" s="22" t="str">
        <f ca="1">IF(INDIRECT("申込書!H57")="","",INDIRECT("申込書!H57"))</f>
        <v/>
      </c>
      <c r="Q91" s="22" t="str">
        <f ca="1">IF(INDIRECT("申込書!I57")="","",INDIRECT("申込書!I57"))</f>
        <v/>
      </c>
      <c r="R91" s="25" t="str">
        <f ca="1">IF(INDIRECT("申込書!G3")="","",IF(INDIRECT("申込書!I57")=INDIRECT("申込書!G4"),INDIRECT("申込書!G3"),""))</f>
        <v/>
      </c>
      <c r="S91" s="24"/>
      <c r="T91" s="24" t="str">
        <f ca="1">IF(INDIRECT("申込書!J57")="","",INDIRECT("申込書!J57"))</f>
        <v/>
      </c>
      <c r="U91" s="24"/>
      <c r="V91" s="24" t="str">
        <f ca="1">IF(INDIRECT("申込書!L57")="","",INDIRECT("申込書!L57"))</f>
        <v/>
      </c>
      <c r="W91" s="25" t="str">
        <f ca="1">IF(INDIRECT("申込書!AF57")="○",IF(INDIRECT("申込書!AG57")="",申込書!#REF!,申込書!#REF!&amp;"-"&amp;INDIRECT("申込書!AG57")),"")</f>
        <v/>
      </c>
      <c r="X91" s="14" t="str">
        <f ca="1">IF(INDIRECT("申込書!AE57")="","",ASC(INDIRECT("申込書!AE57")))</f>
        <v/>
      </c>
      <c r="AA91" s="14">
        <v>2</v>
      </c>
      <c r="AB91" s="23"/>
    </row>
    <row r="92" spans="1:28" s="14" customFormat="1" ht="10.5" customHeight="1" x14ac:dyDescent="0.15">
      <c r="A92" s="30" t="str">
        <f ca="1">IF(D92="","",IF(VLOOKUP(E92,クラス・種目リスト!$A$47:$C$107,3,FALSE)=1,VLOOKUP(D92&amp;E92,クラス・種目リスト!$A$2:$B$26,2,FALSE),VLOOKUP(D92,クラス・種目リスト!$A$2:$B$26,2,FALSE)))</f>
        <v/>
      </c>
      <c r="B92" s="30" t="str">
        <f ca="1">IF(E92="","",IF(OR(A92&lt;20,A92&gt;23),VLOOKUP(E92,クラス・種目リスト!$A$47:$C$107,2,FALSE),VLOOKUP(D92&amp;E92,クラス・種目リスト!$A$47:$C$107,2,FALSE)))</f>
        <v/>
      </c>
      <c r="C92" s="30"/>
      <c r="D92" s="22" t="str">
        <f ca="1">IF(OR(INDIRECT("申込書!O58")="",INDIRECT("申込書!O58")="-"),IF(W92="","",IF(O92=1,"Ｒ男",IF(O92=2,"Ｒ女","性別check"))),INDIRECT("申込書!N58"))</f>
        <v/>
      </c>
      <c r="E92" s="22" t="str">
        <f ca="1">IF(OR(INDIRECT("申込書!O58")="",INDIRECT("申込書!O58")="-"),IF(W92="","","リレーonly"),INDIRECT("申込書!O58"))</f>
        <v/>
      </c>
      <c r="F92" s="25" t="str">
        <f ca="1">IF(OR(A92="",OR(A92&lt;20,A92&gt;23)),"",VLOOKUP(D92,クラス・種目リスト!$A$2:$B$26,2,FALSE))</f>
        <v/>
      </c>
      <c r="H92" s="30"/>
      <c r="I92" s="25" t="str">
        <f ca="1">IF(INDIRECT("申込書!B58")="","",INDIRECT("申込書!B58"))</f>
        <v/>
      </c>
      <c r="J92" s="22" t="str">
        <f ca="1">ASC(IF(INDIRECT("申込書!D58")="","",INDIRECT("申込書!D58")&amp;"　"&amp;INDIRECT("申込書!E58")))</f>
        <v/>
      </c>
      <c r="K92" s="22" t="str">
        <f ca="1">ASC(IF(INDIRECT("申込書!F58")="","",INDIRECT("申込書!F58")&amp;"　"&amp;INDIRECT("申込書!G58")))</f>
        <v/>
      </c>
      <c r="L92" s="22"/>
      <c r="M92" s="22"/>
      <c r="O92" s="22" t="str">
        <f ca="1">IF(INDIRECT("申込書!C58")="","",INDIRECT("申込書!C58"))</f>
        <v/>
      </c>
      <c r="P92" s="22" t="str">
        <f ca="1">IF(INDIRECT("申込書!H58")="","",INDIRECT("申込書!H58"))</f>
        <v/>
      </c>
      <c r="Q92" s="22" t="str">
        <f ca="1">IF(INDIRECT("申込書!I58")="","",INDIRECT("申込書!I58"))</f>
        <v/>
      </c>
      <c r="R92" s="25" t="str">
        <f ca="1">IF(INDIRECT("申込書!G3")="","",IF(INDIRECT("申込書!I58")=INDIRECT("申込書!G4"),INDIRECT("申込書!G3"),""))</f>
        <v/>
      </c>
      <c r="S92" s="24"/>
      <c r="T92" s="24" t="str">
        <f ca="1">IF(INDIRECT("申込書!J58")="","",INDIRECT("申込書!J58"))</f>
        <v/>
      </c>
      <c r="U92" s="24"/>
      <c r="V92" s="24" t="str">
        <f ca="1">IF(INDIRECT("申込書!L58")="","",INDIRECT("申込書!L58"))</f>
        <v/>
      </c>
      <c r="W92" s="25" t="str">
        <f ca="1">IF(INDIRECT("申込書!AF58")="○",IF(INDIRECT("申込書!AG58")="",申込書!#REF!,申込書!#REF!&amp;"-"&amp;INDIRECT("申込書!AG58")),"")</f>
        <v/>
      </c>
      <c r="X92" s="48" t="str">
        <f ca="1">IF(INDIRECT("申込書!V58")="","",ASC(INDIRECT("申込書!V58")))</f>
        <v/>
      </c>
      <c r="Y92" s="48"/>
      <c r="Z92" s="48"/>
      <c r="AA92" s="24">
        <v>1</v>
      </c>
      <c r="AB92" s="23"/>
    </row>
    <row r="93" spans="1:28" s="14" customFormat="1" ht="10.5" customHeight="1" x14ac:dyDescent="0.15">
      <c r="A93" s="30" t="str">
        <f ca="1">IF(D93="","",IF(VLOOKUP(E93,クラス・種目リスト!$A$47:$C$107,3,FALSE)=1,VLOOKUP(D93&amp;E93,クラス・種目リスト!$A$2:$B$26,2,FALSE),VLOOKUP(D93,クラス・種目リスト!$A$2:$B$26,2,FALSE)))</f>
        <v/>
      </c>
      <c r="B93" s="30" t="str">
        <f ca="1">IF(E93="","",IF(OR(A93&lt;20,A93&gt;23),VLOOKUP(E93,クラス・種目リスト!$A$47:$C$107,2,FALSE),VLOOKUP(D93&amp;E93,クラス・種目リスト!$A$47:$C$107,2,FALSE)))</f>
        <v/>
      </c>
      <c r="D93" s="31" t="str">
        <f ca="1">IF(OR(INDIRECT("申込書!X58")="",INDIRECT("申込書!X58")="-"),"",INDIRECT("申込書!W58"))</f>
        <v/>
      </c>
      <c r="E93" s="31" t="str">
        <f ca="1">IF(OR(INDIRECT("申込書!X58")="",INDIRECT("申込書!X58")="-"),"",INDIRECT("申込書!X58"))</f>
        <v/>
      </c>
      <c r="F93" s="25" t="str">
        <f ca="1">IF(OR(A93="",OR(A93&lt;20,A93&gt;23)),"",VLOOKUP(D93,クラス・種目リスト!$A$2:$B$26,2,FALSE))</f>
        <v/>
      </c>
      <c r="G93" s="30"/>
      <c r="I93" s="25" t="str">
        <f ca="1">IF(INDIRECT("申込書!B58")="","",INDIRECT("申込書!B58"))</f>
        <v/>
      </c>
      <c r="J93" s="22" t="str">
        <f ca="1">ASC(IF(INDIRECT("申込書!D58")="","",INDIRECT("申込書!D58")&amp;"　"&amp;INDIRECT("申込書!E58")))</f>
        <v/>
      </c>
      <c r="K93" s="22" t="str">
        <f ca="1">ASC(IF(INDIRECT("申込書!F58")="","",INDIRECT("申込書!F58")&amp;"　"&amp;INDIRECT("申込書!G58")))</f>
        <v/>
      </c>
      <c r="L93" s="22"/>
      <c r="M93" s="22"/>
      <c r="O93" s="22" t="str">
        <f ca="1">IF(INDIRECT("申込書!C58")="","",INDIRECT("申込書!C58"))</f>
        <v/>
      </c>
      <c r="P93" s="22" t="str">
        <f ca="1">IF(INDIRECT("申込書!H58")="","",INDIRECT("申込書!H58"))</f>
        <v/>
      </c>
      <c r="Q93" s="22" t="str">
        <f ca="1">IF(INDIRECT("申込書!I58")="","",INDIRECT("申込書!I58"))</f>
        <v/>
      </c>
      <c r="R93" s="25" t="str">
        <f ca="1">IF(INDIRECT("申込書!G3")="","",IF(INDIRECT("申込書!I58")=INDIRECT("申込書!G4"),INDIRECT("申込書!G3"),""))</f>
        <v/>
      </c>
      <c r="S93" s="24"/>
      <c r="T93" s="24" t="str">
        <f ca="1">IF(INDIRECT("申込書!J58")="","",INDIRECT("申込書!J58"))</f>
        <v/>
      </c>
      <c r="U93" s="24"/>
      <c r="V93" s="24" t="str">
        <f ca="1">IF(INDIRECT("申込書!L58")="","",INDIRECT("申込書!L58"))</f>
        <v/>
      </c>
      <c r="W93" s="25" t="str">
        <f ca="1">IF(INDIRECT("申込書!AF58")="○",IF(INDIRECT("申込書!AG58")="",申込書!#REF!,申込書!#REF!&amp;"-"&amp;INDIRECT("申込書!AG58")),"")</f>
        <v/>
      </c>
      <c r="X93" s="14" t="str">
        <f ca="1">IF(INDIRECT("申込書!AE58")="","",ASC(INDIRECT("申込書!AE58")))</f>
        <v/>
      </c>
      <c r="AA93" s="14">
        <v>2</v>
      </c>
      <c r="AB93" s="23"/>
    </row>
    <row r="94" spans="1:28" s="14" customFormat="1" ht="10.5" customHeight="1" x14ac:dyDescent="0.15">
      <c r="A94" s="30" t="str">
        <f ca="1">IF(D94="","",IF(VLOOKUP(E94,クラス・種目リスト!$A$47:$C$107,3,FALSE)=1,VLOOKUP(D94&amp;E94,クラス・種目リスト!$A$2:$B$26,2,FALSE),VLOOKUP(D94,クラス・種目リスト!$A$2:$B$26,2,FALSE)))</f>
        <v/>
      </c>
      <c r="B94" s="30" t="str">
        <f ca="1">IF(E94="","",IF(OR(A94&lt;20,A94&gt;23),VLOOKUP(E94,クラス・種目リスト!$A$47:$C$107,2,FALSE),VLOOKUP(D94&amp;E94,クラス・種目リスト!$A$47:$C$107,2,FALSE)))</f>
        <v/>
      </c>
      <c r="C94" s="30"/>
      <c r="D94" s="22" t="str">
        <f ca="1">IF(OR(INDIRECT("申込書!O59")="",INDIRECT("申込書!O59")="-"),IF(W94="","",IF(O94=1,"Ｒ男",IF(O94=2,"Ｒ女","性別check"))),INDIRECT("申込書!N59"))</f>
        <v/>
      </c>
      <c r="E94" s="22" t="str">
        <f ca="1">IF(OR(INDIRECT("申込書!O59")="",INDIRECT("申込書!O59")="-"),IF(W94="","","リレーonly"),INDIRECT("申込書!O59"))</f>
        <v/>
      </c>
      <c r="F94" s="25" t="str">
        <f ca="1">IF(OR(A94="",OR(A94&lt;20,A94&gt;23)),"",VLOOKUP(D94,クラス・種目リスト!$A$2:$B$26,2,FALSE))</f>
        <v/>
      </c>
      <c r="H94" s="30"/>
      <c r="I94" s="25" t="str">
        <f ca="1">IF(INDIRECT("申込書!B59")="","",INDIRECT("申込書!B59"))</f>
        <v/>
      </c>
      <c r="J94" s="22" t="str">
        <f ca="1">ASC(IF(INDIRECT("申込書!D59")="","",INDIRECT("申込書!D59")&amp;"　"&amp;INDIRECT("申込書!E59")))</f>
        <v/>
      </c>
      <c r="K94" s="22" t="str">
        <f ca="1">ASC(IF(INDIRECT("申込書!F59")="","",INDIRECT("申込書!F59")&amp;"　"&amp;INDIRECT("申込書!G59")))</f>
        <v/>
      </c>
      <c r="L94" s="22"/>
      <c r="M94" s="22"/>
      <c r="O94" s="22" t="str">
        <f ca="1">IF(INDIRECT("申込書!C59")="","",INDIRECT("申込書!C59"))</f>
        <v/>
      </c>
      <c r="P94" s="22" t="str">
        <f ca="1">IF(INDIRECT("申込書!H59")="","",INDIRECT("申込書!H59"))</f>
        <v/>
      </c>
      <c r="Q94" s="22" t="str">
        <f ca="1">IF(INDIRECT("申込書!I59")="","",INDIRECT("申込書!I59"))</f>
        <v/>
      </c>
      <c r="R94" s="25" t="str">
        <f ca="1">IF(INDIRECT("申込書!G3")="","",IF(INDIRECT("申込書!I59")=INDIRECT("申込書!G4"),INDIRECT("申込書!G3"),""))</f>
        <v/>
      </c>
      <c r="S94" s="24"/>
      <c r="T94" s="24" t="str">
        <f ca="1">IF(INDIRECT("申込書!J59")="","",INDIRECT("申込書!J59"))</f>
        <v/>
      </c>
      <c r="U94" s="24"/>
      <c r="V94" s="24" t="str">
        <f ca="1">IF(INDIRECT("申込書!L59")="","",INDIRECT("申込書!L59"))</f>
        <v/>
      </c>
      <c r="W94" s="25" t="str">
        <f ca="1">IF(INDIRECT("申込書!AF59")="○",IF(INDIRECT("申込書!AG59")="",申込書!#REF!,申込書!#REF!&amp;"-"&amp;INDIRECT("申込書!AG59")),"")</f>
        <v/>
      </c>
      <c r="X94" s="48" t="str">
        <f ca="1">IF(INDIRECT("申込書!V59")="","",ASC(INDIRECT("申込書!V59")))</f>
        <v/>
      </c>
      <c r="Y94" s="48"/>
      <c r="Z94" s="48"/>
      <c r="AA94" s="24">
        <v>1</v>
      </c>
      <c r="AB94" s="23"/>
    </row>
    <row r="95" spans="1:28" s="14" customFormat="1" ht="10.5" customHeight="1" x14ac:dyDescent="0.15">
      <c r="A95" s="30" t="str">
        <f ca="1">IF(D95="","",IF(VLOOKUP(E95,クラス・種目リスト!$A$47:$C$107,3,FALSE)=1,VLOOKUP(D95&amp;E95,クラス・種目リスト!$A$2:$B$26,2,FALSE),VLOOKUP(D95,クラス・種目リスト!$A$2:$B$26,2,FALSE)))</f>
        <v/>
      </c>
      <c r="B95" s="30" t="str">
        <f ca="1">IF(E95="","",IF(OR(A95&lt;20,A95&gt;23),VLOOKUP(E95,クラス・種目リスト!$A$47:$C$107,2,FALSE),VLOOKUP(D95&amp;E95,クラス・種目リスト!$A$47:$C$107,2,FALSE)))</f>
        <v/>
      </c>
      <c r="D95" s="31" t="str">
        <f ca="1">IF(OR(INDIRECT("申込書!X59")="",INDIRECT("申込書!X59")="-"),"",INDIRECT("申込書!W59"))</f>
        <v/>
      </c>
      <c r="E95" s="31" t="str">
        <f ca="1">IF(OR(INDIRECT("申込書!X59")="",INDIRECT("申込書!X59")="-"),"",INDIRECT("申込書!X59"))</f>
        <v/>
      </c>
      <c r="F95" s="25" t="str">
        <f ca="1">IF(OR(A95="",OR(A95&lt;20,A95&gt;23)),"",VLOOKUP(D95,クラス・種目リスト!$A$2:$B$26,2,FALSE))</f>
        <v/>
      </c>
      <c r="G95" s="30"/>
      <c r="I95" s="25" t="str">
        <f ca="1">IF(INDIRECT("申込書!B59")="","",INDIRECT("申込書!B59"))</f>
        <v/>
      </c>
      <c r="J95" s="22" t="str">
        <f ca="1">ASC(IF(INDIRECT("申込書!D59")="","",INDIRECT("申込書!D59")&amp;"　"&amp;INDIRECT("申込書!E59")))</f>
        <v/>
      </c>
      <c r="K95" s="22" t="str">
        <f ca="1">ASC(IF(INDIRECT("申込書!F59")="","",INDIRECT("申込書!F59")&amp;"　"&amp;INDIRECT("申込書!G59")))</f>
        <v/>
      </c>
      <c r="L95" s="22"/>
      <c r="M95" s="22"/>
      <c r="O95" s="22" t="str">
        <f ca="1">IF(INDIRECT("申込書!C59")="","",INDIRECT("申込書!C59"))</f>
        <v/>
      </c>
      <c r="P95" s="22" t="str">
        <f ca="1">IF(INDIRECT("申込書!H59")="","",INDIRECT("申込書!H59"))</f>
        <v/>
      </c>
      <c r="Q95" s="22" t="str">
        <f ca="1">IF(INDIRECT("申込書!I59")="","",INDIRECT("申込書!I59"))</f>
        <v/>
      </c>
      <c r="R95" s="25" t="str">
        <f ca="1">IF(INDIRECT("申込書!G3")="","",IF(INDIRECT("申込書!I59")=INDIRECT("申込書!G4"),INDIRECT("申込書!G3"),""))</f>
        <v/>
      </c>
      <c r="S95" s="24"/>
      <c r="T95" s="24" t="str">
        <f ca="1">IF(INDIRECT("申込書!J59")="","",INDIRECT("申込書!J59"))</f>
        <v/>
      </c>
      <c r="U95" s="24"/>
      <c r="V95" s="24" t="str">
        <f ca="1">IF(INDIRECT("申込書!L59")="","",INDIRECT("申込書!L59"))</f>
        <v/>
      </c>
      <c r="W95" s="25" t="str">
        <f ca="1">IF(INDIRECT("申込書!AF59")="○",IF(INDIRECT("申込書!AG59")="",申込書!#REF!,申込書!#REF!&amp;"-"&amp;INDIRECT("申込書!AG59")),"")</f>
        <v/>
      </c>
      <c r="X95" s="14" t="str">
        <f ca="1">IF(INDIRECT("申込書!AE59")="","",ASC(INDIRECT("申込書!AE59")))</f>
        <v/>
      </c>
      <c r="AA95" s="14">
        <v>2</v>
      </c>
      <c r="AB95" s="23"/>
    </row>
    <row r="96" spans="1:28" s="14" customFormat="1" ht="10.5" customHeight="1" x14ac:dyDescent="0.15">
      <c r="A96" s="30" t="str">
        <f ca="1">IF(D96="","",IF(VLOOKUP(E96,クラス・種目リスト!$A$47:$C$107,3,FALSE)=1,VLOOKUP(D96&amp;E96,クラス・種目リスト!$A$2:$B$26,2,FALSE),VLOOKUP(D96,クラス・種目リスト!$A$2:$B$26,2,FALSE)))</f>
        <v/>
      </c>
      <c r="B96" s="30" t="str">
        <f ca="1">IF(E96="","",IF(OR(A96&lt;20,A96&gt;23),VLOOKUP(E96,クラス・種目リスト!$A$47:$C$107,2,FALSE),VLOOKUP(D96&amp;E96,クラス・種目リスト!$A$47:$C$107,2,FALSE)))</f>
        <v/>
      </c>
      <c r="C96" s="30"/>
      <c r="D96" s="22" t="str">
        <f ca="1">IF(OR(INDIRECT("申込書!O60")="",INDIRECT("申込書!O60")="-"),IF(W96="","",IF(O96=1,"Ｒ男",IF(O96=2,"Ｒ女","性別check"))),INDIRECT("申込書!N60"))</f>
        <v/>
      </c>
      <c r="E96" s="22" t="str">
        <f ca="1">IF(OR(INDIRECT("申込書!O60")="",INDIRECT("申込書!O60")="-"),IF(W96="","","リレーonly"),INDIRECT("申込書!O60"))</f>
        <v/>
      </c>
      <c r="F96" s="25" t="str">
        <f ca="1">IF(OR(A96="",OR(A96&lt;20,A96&gt;23)),"",VLOOKUP(D96,クラス・種目リスト!$A$2:$B$26,2,FALSE))</f>
        <v/>
      </c>
      <c r="H96" s="30"/>
      <c r="I96" s="25" t="str">
        <f ca="1">IF(INDIRECT("申込書!B60")="","",INDIRECT("申込書!B60"))</f>
        <v/>
      </c>
      <c r="J96" s="22" t="str">
        <f ca="1">ASC(IF(INDIRECT("申込書!D60")="","",INDIRECT("申込書!D60")&amp;"　"&amp;INDIRECT("申込書!E60")))</f>
        <v/>
      </c>
      <c r="K96" s="22" t="str">
        <f ca="1">ASC(IF(INDIRECT("申込書!F60")="","",INDIRECT("申込書!F60")&amp;"　"&amp;INDIRECT("申込書!G60")))</f>
        <v/>
      </c>
      <c r="L96" s="22"/>
      <c r="M96" s="22"/>
      <c r="O96" s="22" t="str">
        <f ca="1">IF(INDIRECT("申込書!C60")="","",INDIRECT("申込書!C60"))</f>
        <v/>
      </c>
      <c r="P96" s="22" t="str">
        <f ca="1">IF(INDIRECT("申込書!H60")="","",INDIRECT("申込書!H60"))</f>
        <v/>
      </c>
      <c r="Q96" s="22" t="str">
        <f ca="1">IF(INDIRECT("申込書!I60")="","",INDIRECT("申込書!I60"))</f>
        <v/>
      </c>
      <c r="R96" s="25" t="str">
        <f ca="1">IF(INDIRECT("申込書!G3")="","",IF(INDIRECT("申込書!I60")=INDIRECT("申込書!G4"),INDIRECT("申込書!G3"),""))</f>
        <v/>
      </c>
      <c r="S96" s="24"/>
      <c r="T96" s="24" t="str">
        <f ca="1">IF(INDIRECT("申込書!J60")="","",INDIRECT("申込書!J60"))</f>
        <v/>
      </c>
      <c r="U96" s="24"/>
      <c r="V96" s="24" t="str">
        <f ca="1">IF(INDIRECT("申込書!L60")="","",INDIRECT("申込書!L60"))</f>
        <v/>
      </c>
      <c r="W96" s="25" t="str">
        <f ca="1">IF(INDIRECT("申込書!AF60")="○",IF(INDIRECT("申込書!AG60")="",申込書!#REF!,申込書!#REF!&amp;"-"&amp;INDIRECT("申込書!AG60")),"")</f>
        <v/>
      </c>
      <c r="X96" s="48" t="str">
        <f ca="1">IF(INDIRECT("申込書!V60")="","",ASC(INDIRECT("申込書!V60")))</f>
        <v/>
      </c>
      <c r="Y96" s="48"/>
      <c r="Z96" s="48"/>
      <c r="AA96" s="24">
        <v>1</v>
      </c>
      <c r="AB96" s="23"/>
    </row>
    <row r="97" spans="1:28" s="14" customFormat="1" ht="10.5" customHeight="1" x14ac:dyDescent="0.15">
      <c r="A97" s="30" t="str">
        <f ca="1">IF(D97="","",IF(VLOOKUP(E97,クラス・種目リスト!$A$47:$C$107,3,FALSE)=1,VLOOKUP(D97&amp;E97,クラス・種目リスト!$A$2:$B$26,2,FALSE),VLOOKUP(D97,クラス・種目リスト!$A$2:$B$26,2,FALSE)))</f>
        <v/>
      </c>
      <c r="B97" s="30" t="str">
        <f ca="1">IF(E97="","",IF(OR(A97&lt;20,A97&gt;23),VLOOKUP(E97,クラス・種目リスト!$A$47:$C$107,2,FALSE),VLOOKUP(D97&amp;E97,クラス・種目リスト!$A$47:$C$107,2,FALSE)))</f>
        <v/>
      </c>
      <c r="D97" s="31" t="str">
        <f ca="1">IF(OR(INDIRECT("申込書!X60")="",INDIRECT("申込書!X60")="-"),"",INDIRECT("申込書!W60"))</f>
        <v/>
      </c>
      <c r="E97" s="31" t="str">
        <f ca="1">IF(OR(INDIRECT("申込書!X60")="",INDIRECT("申込書!X60")="-"),"",INDIRECT("申込書!X60"))</f>
        <v/>
      </c>
      <c r="F97" s="25" t="str">
        <f ca="1">IF(OR(A97="",OR(A97&lt;20,A97&gt;23)),"",VLOOKUP(D97,クラス・種目リスト!$A$2:$B$26,2,FALSE))</f>
        <v/>
      </c>
      <c r="G97" s="30"/>
      <c r="I97" s="25" t="str">
        <f ca="1">IF(INDIRECT("申込書!B60")="","",INDIRECT("申込書!B60"))</f>
        <v/>
      </c>
      <c r="J97" s="22" t="str">
        <f ca="1">ASC(IF(INDIRECT("申込書!D60")="","",INDIRECT("申込書!D60")&amp;"　"&amp;INDIRECT("申込書!E60")))</f>
        <v/>
      </c>
      <c r="K97" s="22" t="str">
        <f ca="1">ASC(IF(INDIRECT("申込書!F60")="","",INDIRECT("申込書!F60")&amp;"　"&amp;INDIRECT("申込書!G60")))</f>
        <v/>
      </c>
      <c r="L97" s="22"/>
      <c r="M97" s="22"/>
      <c r="O97" s="22" t="str">
        <f ca="1">IF(INDIRECT("申込書!C60")="","",INDIRECT("申込書!C60"))</f>
        <v/>
      </c>
      <c r="P97" s="22" t="str">
        <f ca="1">IF(INDIRECT("申込書!H60")="","",INDIRECT("申込書!H60"))</f>
        <v/>
      </c>
      <c r="Q97" s="22" t="str">
        <f ca="1">IF(INDIRECT("申込書!I60")="","",INDIRECT("申込書!I60"))</f>
        <v/>
      </c>
      <c r="R97" s="25" t="str">
        <f ca="1">IF(INDIRECT("申込書!G3")="","",IF(INDIRECT("申込書!I60")=INDIRECT("申込書!G4"),INDIRECT("申込書!G3"),""))</f>
        <v/>
      </c>
      <c r="S97" s="24"/>
      <c r="T97" s="24" t="str">
        <f ca="1">IF(INDIRECT("申込書!J60")="","",INDIRECT("申込書!J60"))</f>
        <v/>
      </c>
      <c r="U97" s="24"/>
      <c r="V97" s="24" t="str">
        <f ca="1">IF(INDIRECT("申込書!L60")="","",INDIRECT("申込書!L60"))</f>
        <v/>
      </c>
      <c r="W97" s="25" t="str">
        <f ca="1">IF(INDIRECT("申込書!AF60")="○",IF(INDIRECT("申込書!AG60")="",申込書!#REF!,申込書!#REF!&amp;"-"&amp;INDIRECT("申込書!AG60")),"")</f>
        <v/>
      </c>
      <c r="X97" s="14" t="str">
        <f ca="1">IF(INDIRECT("申込書!AE60")="","",ASC(INDIRECT("申込書!AE60")))</f>
        <v/>
      </c>
      <c r="AA97" s="14">
        <v>2</v>
      </c>
      <c r="AB97" s="23"/>
    </row>
    <row r="98" spans="1:28" s="14" customFormat="1" ht="10.5" customHeight="1" x14ac:dyDescent="0.15">
      <c r="A98" s="30" t="str">
        <f ca="1">IF(D98="","",IF(VLOOKUP(E98,クラス・種目リスト!$A$47:$C$107,3,FALSE)=1,VLOOKUP(D98&amp;E98,クラス・種目リスト!$A$2:$B$26,2,FALSE),VLOOKUP(D98,クラス・種目リスト!$A$2:$B$26,2,FALSE)))</f>
        <v/>
      </c>
      <c r="B98" s="30" t="str">
        <f ca="1">IF(E98="","",IF(OR(A98&lt;20,A98&gt;23),VLOOKUP(E98,クラス・種目リスト!$A$47:$C$107,2,FALSE),VLOOKUP(D98&amp;E98,クラス・種目リスト!$A$47:$C$107,2,FALSE)))</f>
        <v/>
      </c>
      <c r="C98" s="30"/>
      <c r="D98" s="22" t="str">
        <f ca="1">IF(OR(INDIRECT("申込書!O61")="",INDIRECT("申込書!O61")="-"),IF(W98="","",IF(O98=1,"Ｒ男",IF(O98=2,"Ｒ女","性別check"))),INDIRECT("申込書!N61"))</f>
        <v/>
      </c>
      <c r="E98" s="22" t="str">
        <f ca="1">IF(OR(INDIRECT("申込書!O61")="",INDIRECT("申込書!O61")="-"),IF(W98="","","リレーonly"),INDIRECT("申込書!O61"))</f>
        <v/>
      </c>
      <c r="F98" s="25" t="str">
        <f ca="1">IF(OR(A98="",OR(A98&lt;20,A98&gt;23)),"",VLOOKUP(D98,クラス・種目リスト!$A$2:$B$26,2,FALSE))</f>
        <v/>
      </c>
      <c r="H98" s="30"/>
      <c r="I98" s="25" t="str">
        <f ca="1">IF(INDIRECT("申込書!B61")="","",INDIRECT("申込書!B61"))</f>
        <v/>
      </c>
      <c r="J98" s="22" t="str">
        <f ca="1">ASC(IF(INDIRECT("申込書!D61")="","",INDIRECT("申込書!D61")&amp;"　"&amp;INDIRECT("申込書!E61")))</f>
        <v/>
      </c>
      <c r="K98" s="22" t="str">
        <f ca="1">ASC(IF(INDIRECT("申込書!F61")="","",INDIRECT("申込書!F61")&amp;"　"&amp;INDIRECT("申込書!G61")))</f>
        <v/>
      </c>
      <c r="L98" s="22"/>
      <c r="M98" s="22"/>
      <c r="O98" s="22" t="str">
        <f ca="1">IF(INDIRECT("申込書!C61")="","",INDIRECT("申込書!C61"))</f>
        <v/>
      </c>
      <c r="P98" s="22" t="str">
        <f ca="1">IF(INDIRECT("申込書!H61")="","",INDIRECT("申込書!H61"))</f>
        <v/>
      </c>
      <c r="Q98" s="22" t="str">
        <f ca="1">IF(INDIRECT("申込書!I61")="","",INDIRECT("申込書!I61"))</f>
        <v/>
      </c>
      <c r="R98" s="25" t="str">
        <f ca="1">IF(INDIRECT("申込書!G3")="","",IF(INDIRECT("申込書!I61")=INDIRECT("申込書!G4"),INDIRECT("申込書!G3"),""))</f>
        <v/>
      </c>
      <c r="S98" s="24"/>
      <c r="T98" s="24" t="str">
        <f ca="1">IF(INDIRECT("申込書!J61")="","",INDIRECT("申込書!J61"))</f>
        <v/>
      </c>
      <c r="U98" s="24"/>
      <c r="V98" s="24" t="str">
        <f ca="1">IF(INDIRECT("申込書!L61")="","",INDIRECT("申込書!L61"))</f>
        <v/>
      </c>
      <c r="W98" s="25" t="str">
        <f ca="1">IF(INDIRECT("申込書!AF61")="○",IF(INDIRECT("申込書!AG61")="",申込書!#REF!,申込書!#REF!&amp;"-"&amp;INDIRECT("申込書!AG61")),"")</f>
        <v/>
      </c>
      <c r="X98" s="48" t="str">
        <f ca="1">IF(INDIRECT("申込書!V61")="","",ASC(INDIRECT("申込書!V61")))</f>
        <v/>
      </c>
      <c r="Y98" s="48"/>
      <c r="Z98" s="48"/>
      <c r="AA98" s="24">
        <v>1</v>
      </c>
      <c r="AB98" s="23"/>
    </row>
    <row r="99" spans="1:28" s="14" customFormat="1" ht="10.5" customHeight="1" x14ac:dyDescent="0.15">
      <c r="A99" s="30" t="str">
        <f ca="1">IF(D99="","",IF(VLOOKUP(E99,クラス・種目リスト!$A$47:$C$107,3,FALSE)=1,VLOOKUP(D99&amp;E99,クラス・種目リスト!$A$2:$B$26,2,FALSE),VLOOKUP(D99,クラス・種目リスト!$A$2:$B$26,2,FALSE)))</f>
        <v/>
      </c>
      <c r="B99" s="30" t="str">
        <f ca="1">IF(E99="","",IF(OR(A99&lt;20,A99&gt;23),VLOOKUP(E99,クラス・種目リスト!$A$47:$C$107,2,FALSE),VLOOKUP(D99&amp;E99,クラス・種目リスト!$A$47:$C$107,2,FALSE)))</f>
        <v/>
      </c>
      <c r="D99" s="31" t="str">
        <f ca="1">IF(OR(INDIRECT("申込書!X61")="",INDIRECT("申込書!X61")="-"),"",INDIRECT("申込書!W61"))</f>
        <v/>
      </c>
      <c r="E99" s="31" t="str">
        <f ca="1">IF(OR(INDIRECT("申込書!X61")="",INDIRECT("申込書!X61")="-"),"",INDIRECT("申込書!X61"))</f>
        <v/>
      </c>
      <c r="F99" s="25" t="str">
        <f ca="1">IF(OR(A99="",OR(A99&lt;20,A99&gt;23)),"",VLOOKUP(D99,クラス・種目リスト!$A$2:$B$26,2,FALSE))</f>
        <v/>
      </c>
      <c r="G99" s="30"/>
      <c r="I99" s="25" t="str">
        <f ca="1">IF(INDIRECT("申込書!B61")="","",INDIRECT("申込書!B61"))</f>
        <v/>
      </c>
      <c r="J99" s="22" t="str">
        <f ca="1">ASC(IF(INDIRECT("申込書!D61")="","",INDIRECT("申込書!D61")&amp;"　"&amp;INDIRECT("申込書!E61")))</f>
        <v/>
      </c>
      <c r="K99" s="22" t="str">
        <f ca="1">ASC(IF(INDIRECT("申込書!F61")="","",INDIRECT("申込書!F61")&amp;"　"&amp;INDIRECT("申込書!G61")))</f>
        <v/>
      </c>
      <c r="L99" s="22"/>
      <c r="M99" s="22"/>
      <c r="O99" s="22" t="str">
        <f ca="1">IF(INDIRECT("申込書!C61")="","",INDIRECT("申込書!C61"))</f>
        <v/>
      </c>
      <c r="P99" s="22" t="str">
        <f ca="1">IF(INDIRECT("申込書!H61")="","",INDIRECT("申込書!H61"))</f>
        <v/>
      </c>
      <c r="Q99" s="22" t="str">
        <f ca="1">IF(INDIRECT("申込書!I61")="","",INDIRECT("申込書!I61"))</f>
        <v/>
      </c>
      <c r="R99" s="25" t="str">
        <f ca="1">IF(INDIRECT("申込書!G3")="","",IF(INDIRECT("申込書!I61")=INDIRECT("申込書!G4"),INDIRECT("申込書!G3"),""))</f>
        <v/>
      </c>
      <c r="S99" s="24"/>
      <c r="T99" s="24" t="str">
        <f ca="1">IF(INDIRECT("申込書!J61")="","",INDIRECT("申込書!J61"))</f>
        <v/>
      </c>
      <c r="U99" s="24"/>
      <c r="V99" s="24" t="str">
        <f ca="1">IF(INDIRECT("申込書!L61")="","",INDIRECT("申込書!L61"))</f>
        <v/>
      </c>
      <c r="W99" s="25" t="str">
        <f ca="1">IF(INDIRECT("申込書!AF61")="○",IF(INDIRECT("申込書!AG61")="",申込書!#REF!,申込書!#REF!&amp;"-"&amp;INDIRECT("申込書!AG61")),"")</f>
        <v/>
      </c>
      <c r="X99" s="14" t="str">
        <f ca="1">IF(INDIRECT("申込書!AE61")="","",ASC(INDIRECT("申込書!AE61")))</f>
        <v/>
      </c>
      <c r="AA99" s="14">
        <v>2</v>
      </c>
      <c r="AB99" s="23"/>
    </row>
    <row r="100" spans="1:28" s="14" customFormat="1" ht="10.5" customHeight="1" x14ac:dyDescent="0.15">
      <c r="A100" s="30" t="str">
        <f ca="1">IF(D100="","",IF(VLOOKUP(E100,クラス・種目リスト!$A$47:$C$107,3,FALSE)=1,VLOOKUP(D100&amp;E100,クラス・種目リスト!$A$2:$B$26,2,FALSE),VLOOKUP(D100,クラス・種目リスト!$A$2:$B$26,2,FALSE)))</f>
        <v/>
      </c>
      <c r="B100" s="30" t="str">
        <f ca="1">IF(E100="","",IF(OR(A100&lt;20,A100&gt;23),VLOOKUP(E100,クラス・種目リスト!$A$47:$C$107,2,FALSE),VLOOKUP(D100&amp;E100,クラス・種目リスト!$A$47:$C$107,2,FALSE)))</f>
        <v/>
      </c>
      <c r="C100" s="30"/>
      <c r="D100" s="22" t="str">
        <f ca="1">IF(OR(INDIRECT("申込書!O62")="",INDIRECT("申込書!O62")="-"),IF(W100="","",IF(O100=1,"Ｒ男",IF(O100=2,"Ｒ女","性別check"))),INDIRECT("申込書!N62"))</f>
        <v/>
      </c>
      <c r="E100" s="22" t="str">
        <f ca="1">IF(OR(INDIRECT("申込書!O62")="",INDIRECT("申込書!O62")="-"),IF(W100="","","リレーonly"),INDIRECT("申込書!O62"))</f>
        <v/>
      </c>
      <c r="F100" s="25" t="str">
        <f ca="1">IF(OR(A100="",OR(A100&lt;20,A100&gt;23)),"",VLOOKUP(D100,クラス・種目リスト!$A$2:$B$26,2,FALSE))</f>
        <v/>
      </c>
      <c r="H100" s="30"/>
      <c r="I100" s="25" t="str">
        <f ca="1">IF(INDIRECT("申込書!B62")="","",INDIRECT("申込書!B62"))</f>
        <v/>
      </c>
      <c r="J100" s="22" t="str">
        <f ca="1">ASC(IF(INDIRECT("申込書!D62")="","",INDIRECT("申込書!D62")&amp;"　"&amp;INDIRECT("申込書!E62")))</f>
        <v/>
      </c>
      <c r="K100" s="22" t="str">
        <f ca="1">ASC(IF(INDIRECT("申込書!F62")="","",INDIRECT("申込書!F62")&amp;"　"&amp;INDIRECT("申込書!G62")))</f>
        <v/>
      </c>
      <c r="L100" s="22"/>
      <c r="M100" s="22"/>
      <c r="O100" s="22" t="str">
        <f ca="1">IF(INDIRECT("申込書!C62")="","",INDIRECT("申込書!C62"))</f>
        <v/>
      </c>
      <c r="P100" s="22" t="str">
        <f ca="1">IF(INDIRECT("申込書!H62")="","",INDIRECT("申込書!H62"))</f>
        <v/>
      </c>
      <c r="Q100" s="22" t="str">
        <f ca="1">IF(INDIRECT("申込書!I62")="","",INDIRECT("申込書!I62"))</f>
        <v/>
      </c>
      <c r="R100" s="25" t="str">
        <f ca="1">IF(INDIRECT("申込書!G3")="","",IF(INDIRECT("申込書!I62")=INDIRECT("申込書!G4"),INDIRECT("申込書!G3"),""))</f>
        <v/>
      </c>
      <c r="S100" s="24"/>
      <c r="T100" s="24" t="str">
        <f ca="1">IF(INDIRECT("申込書!J62")="","",INDIRECT("申込書!J62"))</f>
        <v/>
      </c>
      <c r="U100" s="24"/>
      <c r="V100" s="24" t="str">
        <f ca="1">IF(INDIRECT("申込書!L62")="","",INDIRECT("申込書!L62"))</f>
        <v/>
      </c>
      <c r="W100" s="25" t="str">
        <f ca="1">IF(INDIRECT("申込書!AF62")="○",IF(INDIRECT("申込書!AG62")="",申込書!#REF!,申込書!#REF!&amp;"-"&amp;INDIRECT("申込書!AG62")),"")</f>
        <v/>
      </c>
      <c r="X100" s="48" t="str">
        <f ca="1">IF(INDIRECT("申込書!V62")="","",ASC(INDIRECT("申込書!V62")))</f>
        <v/>
      </c>
      <c r="Y100" s="48"/>
      <c r="Z100" s="48"/>
      <c r="AA100" s="24">
        <v>1</v>
      </c>
      <c r="AB100" s="23"/>
    </row>
    <row r="101" spans="1:28" s="14" customFormat="1" ht="10.5" customHeight="1" x14ac:dyDescent="0.15">
      <c r="A101" s="51" t="str">
        <f ca="1">IF(D101="","",IF(VLOOKUP(E101,クラス・種目リスト!$A$47:$C$107,3,FALSE)=1,VLOOKUP(D101&amp;E101,クラス・種目リスト!$A$2:$B$26,2,FALSE),VLOOKUP(D101,クラス・種目リスト!$A$2:$B$26,2,FALSE)))</f>
        <v/>
      </c>
      <c r="B101" s="51" t="str">
        <f ca="1">IF(E101="","",IF(OR(A101&lt;20,A101&gt;23),VLOOKUP(E101,クラス・種目リスト!$A$47:$C$107,2,FALSE),VLOOKUP(D101&amp;E101,クラス・種目リスト!$A$47:$C$107,2,FALSE)))</f>
        <v/>
      </c>
      <c r="C101" s="26"/>
      <c r="D101" s="52" t="str">
        <f ca="1">IF(OR(INDIRECT("申込書!X62")="",INDIRECT("申込書!X62")="-"),"",INDIRECT("申込書!W62"))</f>
        <v/>
      </c>
      <c r="E101" s="52" t="str">
        <f ca="1">IF(OR(INDIRECT("申込書!X62")="",INDIRECT("申込書!X62")="-"),"",INDIRECT("申込書!X62"))</f>
        <v/>
      </c>
      <c r="F101" s="45" t="str">
        <f ca="1">IF(OR(A101="",OR(A101&lt;20,A101&gt;23)),"",VLOOKUP(D101,クラス・種目リスト!$A$2:$B$26,2,FALSE))</f>
        <v/>
      </c>
      <c r="G101" s="51"/>
      <c r="H101" s="26"/>
      <c r="I101" s="45" t="str">
        <f ca="1">IF(INDIRECT("申込書!B62")="","",INDIRECT("申込書!B62"))</f>
        <v/>
      </c>
      <c r="J101" s="28" t="str">
        <f ca="1">ASC(IF(INDIRECT("申込書!D62")="","",INDIRECT("申込書!D62")&amp;"　"&amp;INDIRECT("申込書!E62")))</f>
        <v/>
      </c>
      <c r="K101" s="28" t="str">
        <f ca="1">ASC(IF(INDIRECT("申込書!F62")="","",INDIRECT("申込書!F62")&amp;"　"&amp;INDIRECT("申込書!G62")))</f>
        <v/>
      </c>
      <c r="L101" s="28"/>
      <c r="M101" s="28"/>
      <c r="N101" s="26"/>
      <c r="O101" s="28" t="str">
        <f ca="1">IF(INDIRECT("申込書!C62")="","",INDIRECT("申込書!C62"))</f>
        <v/>
      </c>
      <c r="P101" s="28" t="str">
        <f ca="1">IF(INDIRECT("申込書!H62")="","",INDIRECT("申込書!H62"))</f>
        <v/>
      </c>
      <c r="Q101" s="28" t="str">
        <f ca="1">IF(INDIRECT("申込書!I62")="","",INDIRECT("申込書!I62"))</f>
        <v/>
      </c>
      <c r="R101" s="45" t="str">
        <f ca="1">IF(INDIRECT("申込書!G3")="","",IF(INDIRECT("申込書!I62")=INDIRECT("申込書!G4"),INDIRECT("申込書!G3"),""))</f>
        <v/>
      </c>
      <c r="S101" s="53"/>
      <c r="T101" s="53" t="str">
        <f ca="1">IF(INDIRECT("申込書!J62")="","",INDIRECT("申込書!J62"))</f>
        <v/>
      </c>
      <c r="U101" s="53"/>
      <c r="V101" s="53" t="str">
        <f ca="1">IF(INDIRECT("申込書!L62")="","",INDIRECT("申込書!L62"))</f>
        <v/>
      </c>
      <c r="W101" s="45" t="str">
        <f ca="1">IF(INDIRECT("申込書!AF62")="○",IF(INDIRECT("申込書!AG62")="",申込書!#REF!,申込書!#REF!&amp;"-"&amp;INDIRECT("申込書!AG62")),"")</f>
        <v/>
      </c>
      <c r="X101" s="26" t="str">
        <f ca="1">IF(INDIRECT("申込書!AE62")="","",ASC(INDIRECT("申込書!AE62")))</f>
        <v/>
      </c>
      <c r="Y101" s="26"/>
      <c r="Z101" s="26"/>
      <c r="AA101" s="14">
        <v>2</v>
      </c>
      <c r="AB101" s="23"/>
    </row>
    <row r="102" spans="1:28" s="14" customFormat="1" ht="10.25" customHeight="1" x14ac:dyDescent="0.15">
      <c r="A102" s="30" t="str">
        <f ca="1">IF(OR(D102="",E102="",ISERROR(B102)),"",IF(AB102="ｺﾝﾊﾞｲﾝﾄﾞA",VLOOKUP(D102&amp;"ｺﾝﾊﾞｲﾝﾄﾞA",クラス・種目リスト!$A$2:$B$26,2,FALSE),IF(AB102="ｺﾝﾊﾞｲﾝﾄﾞB",VLOOKUP(D102&amp;"ｺﾝﾊﾞｲﾝﾄﾞB",クラス・種目リスト!$A$2:$B$26,2,FALSE),"")))</f>
        <v/>
      </c>
      <c r="B102" s="30" t="str">
        <f ca="1">IF(E102="","",IF(O102=1,VLOOKUP(E102,クラス・種目リスト!$A$111:$C$114,2,FALSE),IF(O102=2,VLOOKUP(E102,クラス・種目リスト!$A$116:$C$119,2,FALSE),"")))</f>
        <v/>
      </c>
      <c r="C102" s="30"/>
      <c r="D102" s="22" t="str">
        <f ca="1">IF(AB102="","",IF(O102=1,"５・６年男子","５・６年女子"))</f>
        <v>５・６年女子</v>
      </c>
      <c r="E102" s="22" t="str">
        <f t="shared" ref="E102:E166" ca="1" si="0">IF(AB102="ｺﾝﾊﾞｲﾝﾄﾞA","80mH",IF(AB102="ｺﾝﾊﾞｲﾝﾄﾞB","走幅跳",""))</f>
        <v/>
      </c>
      <c r="F102" s="25" t="str">
        <f ca="1">IF(OR(A102="",OR(A102&lt;20,A102&gt;23)),"",VLOOKUP(D102,クラス・種目リスト!$A$2:$B$26,2,FALSE))</f>
        <v/>
      </c>
      <c r="H102" s="30"/>
      <c r="I102" s="25" t="str">
        <f ca="1">IF(INDIRECT("申込書!B19")="","",INDIRECT("申込書!B19"))</f>
        <v>大塚</v>
      </c>
      <c r="J102" s="22" t="str">
        <f ca="1">ASC(IF(INDIRECT("申込書!D19")="","",INDIRECT("申込書!D19")&amp;"　"&amp;INDIRECT("申込書!E19")))</f>
        <v>5年女子 100m</v>
      </c>
      <c r="K102" s="22" t="str">
        <f ca="1">ASC(IF(INDIRECT("申込書!F19")="","",INDIRECT("申込書!F19")&amp;"　"&amp;INDIRECT("申込書!G19")))</f>
        <v>14.74(3位) 5･6年女子</v>
      </c>
      <c r="L102" s="22"/>
      <c r="M102" s="22"/>
      <c r="O102" s="22" t="str">
        <f ca="1">IF(INDIRECT("申込書!C19")="","",INDIRECT("申込書!C19"))</f>
        <v>せな</v>
      </c>
      <c r="P102" s="22" t="str">
        <f ca="1">IF(INDIRECT("申込書!H19")="","",INDIRECT("申込書!H19"))</f>
        <v>ｺﾝﾊﾞｲﾝﾄﾞB</v>
      </c>
      <c r="Q102" s="22" t="str">
        <f ca="1">IF(INDIRECT("申込書!I19")="","",INDIRECT("申込書!I19"))</f>
        <v>4ｍ12,33m31（１位）</v>
      </c>
      <c r="R102" s="25" t="str">
        <f ca="1">IF(INDIRECT("申込書!G3")="","",IF(INDIRECT("申込書!I19")=INDIRECT("申込書!G4"),INDIRECT("申込書!G3"),""))</f>
        <v/>
      </c>
      <c r="S102" s="24"/>
      <c r="T102" s="24" t="str">
        <f ca="1">IF(INDIRECT("申込書!J19")="","",INDIRECT("申込書!J19"))</f>
        <v/>
      </c>
      <c r="U102" s="24"/>
      <c r="V102" s="25" t="str">
        <f ca="1">IF(INDIRECT("申込書!L19")="","",INDIRECT("申込書!L19"))</f>
        <v/>
      </c>
      <c r="W102" s="25"/>
      <c r="X102" s="48"/>
      <c r="Y102" s="48"/>
      <c r="Z102" s="48"/>
      <c r="AA102" s="14" t="s">
        <v>118</v>
      </c>
      <c r="AB102" s="23">
        <f ca="1">INDIRECT("申込書!AH19")</f>
        <v>0</v>
      </c>
    </row>
    <row r="103" spans="1:28" ht="10.25" customHeight="1" x14ac:dyDescent="0.2">
      <c r="A103" s="30" t="str">
        <f ca="1">IF(OR(D103="",E103="",ISERROR(B103)),"",IF(AB103="ｺﾝﾊﾞｲﾝﾄﾞA",VLOOKUP(D103&amp;"ｺﾝﾊﾞｲﾝﾄﾞA",クラス・種目リスト!$A$2:$B$26,2,FALSE),IF(AB103="ｺﾝﾊﾞｲﾝﾄﾞB",VLOOKUP(D103&amp;"ｺﾝﾊﾞｲﾝﾄﾞB",クラス・種目リスト!$A$2:$B$26,2,FALSE),"")))</f>
        <v/>
      </c>
      <c r="B103" s="30" t="str">
        <f ca="1">IF(E103="","",IF(O103=1,VLOOKUP(E103,クラス・種目リスト!$A$111:$C$114,2,FALSE),IF(O103=2,VLOOKUP(E103,クラス・種目リスト!$A$116:$C$119,2,FALSE),"")))</f>
        <v/>
      </c>
      <c r="C103" s="30"/>
      <c r="D103" s="22" t="str">
        <f t="shared" ref="D103:D166" ca="1" si="1">IF(AB103="","",IF(O103=1,"５・６年男子","５・６年女子"))</f>
        <v>５・６年女子</v>
      </c>
      <c r="E103" s="22" t="str">
        <f ca="1">IF(AB103="ｺﾝﾊﾞｲﾝﾄﾞA","走高跳",IF(AB103="ｺﾝﾊﾞｲﾝﾄﾞB","ｼﾞｬﾍﾞﾘｯｸﾎﾞｰﾙ投",""))</f>
        <v/>
      </c>
      <c r="F103" s="25" t="str">
        <f ca="1">IF(OR(A103="",OR(A103&lt;20,A103&gt;23)),"",VLOOKUP(D103,クラス・種目リスト!$A$2:$B$26,2,FALSE))</f>
        <v/>
      </c>
      <c r="G103" s="14"/>
      <c r="H103" s="30"/>
      <c r="I103" s="25" t="str">
        <f ca="1">IF(INDIRECT("申込書!B19")="","",INDIRECT("申込書!B19"))</f>
        <v>大塚</v>
      </c>
      <c r="J103" s="22" t="str">
        <f ca="1">ASC(IF(INDIRECT("申込書!D19")="","",INDIRECT("申込書!D19")&amp;"　"&amp;INDIRECT("申込書!E19")))</f>
        <v>5年女子 100m</v>
      </c>
      <c r="K103" s="22" t="str">
        <f ca="1">ASC(IF(INDIRECT("申込書!F19")="","",INDIRECT("申込書!F19")&amp;"　"&amp;INDIRECT("申込書!G19")))</f>
        <v>14.74(3位) 5･6年女子</v>
      </c>
      <c r="L103" s="22"/>
      <c r="M103" s="22"/>
      <c r="N103" s="14"/>
      <c r="O103" s="22" t="str">
        <f ca="1">IF(INDIRECT("申込書!C19")="","",INDIRECT("申込書!C19"))</f>
        <v>せな</v>
      </c>
      <c r="P103" s="22" t="str">
        <f ca="1">IF(INDIRECT("申込書!H19")="","",INDIRECT("申込書!H19"))</f>
        <v>ｺﾝﾊﾞｲﾝﾄﾞB</v>
      </c>
      <c r="Q103" s="22" t="str">
        <f ca="1">IF(INDIRECT("申込書!I19")="","",INDIRECT("申込書!I19"))</f>
        <v>4ｍ12,33m31（１位）</v>
      </c>
      <c r="R103" s="25" t="str">
        <f ca="1">IF(INDIRECT("申込書!G3")="","",IF(INDIRECT("申込書!I19")=INDIRECT("申込書!G4"),INDIRECT("申込書!G3"),""))</f>
        <v/>
      </c>
      <c r="S103" s="24"/>
      <c r="T103" s="24" t="str">
        <f ca="1">IF(INDIRECT("申込書!J19")="","",INDIRECT("申込書!J19"))</f>
        <v/>
      </c>
      <c r="U103" s="24"/>
      <c r="V103" s="25" t="str">
        <f ca="1">IF(INDIRECT("申込書!L19")="","",INDIRECT("申込書!L19"))</f>
        <v/>
      </c>
      <c r="W103" s="25"/>
      <c r="X103" s="14"/>
      <c r="Y103" s="14"/>
      <c r="Z103" s="14"/>
      <c r="AA103" s="14" t="s">
        <v>118</v>
      </c>
      <c r="AB103" s="23">
        <f ca="1">INDIRECT("申込書!AH19")</f>
        <v>0</v>
      </c>
    </row>
    <row r="104" spans="1:28" ht="10.25" customHeight="1" x14ac:dyDescent="0.2">
      <c r="A104" s="30" t="str">
        <f ca="1">IF(OR(D104="",E104="",ISERROR(B104)),"",IF(AB104="ｺﾝﾊﾞｲﾝﾄﾞA",VLOOKUP(D104&amp;"ｺﾝﾊﾞｲﾝﾄﾞA",クラス・種目リスト!$A$2:$B$26,2,FALSE),IF(AB104="ｺﾝﾊﾞｲﾝﾄﾞB",VLOOKUP(D104&amp;"ｺﾝﾊﾞｲﾝﾄﾞB",クラス・種目リスト!$A$2:$B$26,2,FALSE),"")))</f>
        <v/>
      </c>
      <c r="B104" s="30" t="str">
        <f ca="1">IF(E104="","",IF(O104=1,VLOOKUP(E104,クラス・種目リスト!$A$111:$C$114,2,FALSE),IF(O104=2,VLOOKUP(E104,クラス・種目リスト!$A$116:$C$119,2,FALSE),"")))</f>
        <v/>
      </c>
      <c r="C104" s="30"/>
      <c r="D104" s="22" t="str">
        <f t="shared" ca="1" si="1"/>
        <v>５・６年女子</v>
      </c>
      <c r="E104" s="22" t="str">
        <f t="shared" ca="1" si="0"/>
        <v/>
      </c>
      <c r="F104" s="25" t="str">
        <f ca="1">IF(OR(A104="",OR(A104&lt;20,A104&gt;23)),"",VLOOKUP(D104,クラス・種目リスト!$A$2:$B$26,2,FALSE))</f>
        <v/>
      </c>
      <c r="G104" s="14"/>
      <c r="H104" s="30"/>
      <c r="I104" s="25" t="str">
        <f ca="1">IF(INDIRECT("申込書!B20")="","",INDIRECT("申込書!B20"))</f>
        <v>長田</v>
      </c>
      <c r="J104" s="22" t="str">
        <f ca="1">ASC(IF(INDIRECT("申込書!D20")="","",INDIRECT("申込書!D20")&amp;"　"&amp;INDIRECT("申込書!E20")))</f>
        <v>5年女子 100m</v>
      </c>
      <c r="K104" s="22" t="str">
        <f ca="1">ASC(IF(INDIRECT("申込書!F20")="","",INDIRECT("申込書!F20")&amp;"　"&amp;INDIRECT("申込書!G20")))</f>
        <v>DNS 5･6年女子</v>
      </c>
      <c r="L104" s="22"/>
      <c r="M104" s="22"/>
      <c r="N104" s="14"/>
      <c r="O104" s="22" t="str">
        <f ca="1">IF(INDIRECT("申込書!C20")="","",INDIRECT("申込書!C20"))</f>
        <v>愛夢</v>
      </c>
      <c r="P104" s="22" t="str">
        <f ca="1">IF(INDIRECT("申込書!H20")="","",INDIRECT("申込書!H20"))</f>
        <v>800m</v>
      </c>
      <c r="Q104" s="22" t="str">
        <f ca="1">IF(INDIRECT("申込書!I20")="","",INDIRECT("申込書!I20"))</f>
        <v>DNS</v>
      </c>
      <c r="R104" s="25" t="str">
        <f ca="1">IF(INDIRECT("申込書!G3")="","",IF(INDIRECT("申込書!I20")=INDIRECT("申込書!G4"),INDIRECT("申込書!G3"),""))</f>
        <v/>
      </c>
      <c r="S104" s="24"/>
      <c r="T104" s="24" t="str">
        <f ca="1">IF(INDIRECT("申込書!J20")="","",INDIRECT("申込書!J20"))</f>
        <v/>
      </c>
      <c r="U104" s="24"/>
      <c r="V104" s="24" t="str">
        <f ca="1">IF(INDIRECT("申込書!L20")="","",INDIRECT("申込書!L20"))</f>
        <v/>
      </c>
      <c r="W104" s="25"/>
      <c r="X104" s="48"/>
      <c r="Y104" s="48"/>
      <c r="Z104" s="48"/>
      <c r="AA104" s="14" t="s">
        <v>118</v>
      </c>
      <c r="AB104" s="23">
        <f ca="1">INDIRECT("申込書!AH20")</f>
        <v>0</v>
      </c>
    </row>
    <row r="105" spans="1:28" ht="10.25" customHeight="1" x14ac:dyDescent="0.2">
      <c r="A105" s="30" t="str">
        <f ca="1">IF(OR(D105="",E105="",ISERROR(B105)),"",IF(AB105="ｺﾝﾊﾞｲﾝﾄﾞA",VLOOKUP(D105&amp;"ｺﾝﾊﾞｲﾝﾄﾞA",クラス・種目リスト!$A$2:$B$26,2,FALSE),IF(AB105="ｺﾝﾊﾞｲﾝﾄﾞB",VLOOKUP(D105&amp;"ｺﾝﾊﾞｲﾝﾄﾞB",クラス・種目リスト!$A$2:$B$26,2,FALSE),"")))</f>
        <v/>
      </c>
      <c r="B105" s="30" t="str">
        <f ca="1">IF(E105="","",IF(O105=1,VLOOKUP(E105,クラス・種目リスト!$A$111:$C$114,2,FALSE),IF(O105=2,VLOOKUP(E105,クラス・種目リスト!$A$116:$C$119,2,FALSE),"")))</f>
        <v/>
      </c>
      <c r="C105" s="30"/>
      <c r="D105" s="22" t="str">
        <f t="shared" ca="1" si="1"/>
        <v>５・６年女子</v>
      </c>
      <c r="E105" s="22" t="str">
        <f ca="1">IF(AB105="ｺﾝﾊﾞｲﾝﾄﾞA","走高跳",IF(AB105="ｺﾝﾊﾞｲﾝﾄﾞB","ｼﾞｬﾍﾞﾘｯｸﾎﾞｰﾙ投",""))</f>
        <v/>
      </c>
      <c r="F105" s="25" t="str">
        <f ca="1">IF(OR(A105="",OR(A105&lt;20,A105&gt;23)),"",VLOOKUP(D105,クラス・種目リスト!$A$2:$B$26,2,FALSE))</f>
        <v/>
      </c>
      <c r="G105" s="14"/>
      <c r="H105" s="30"/>
      <c r="I105" s="25" t="str">
        <f ca="1">IF(INDIRECT("申込書!B20")="","",INDIRECT("申込書!B20"))</f>
        <v>長田</v>
      </c>
      <c r="J105" s="22" t="str">
        <f ca="1">ASC(IF(INDIRECT("申込書!D20")="","",INDIRECT("申込書!D20")&amp;"　"&amp;INDIRECT("申込書!E20")))</f>
        <v>5年女子 100m</v>
      </c>
      <c r="K105" s="22" t="str">
        <f ca="1">ASC(IF(INDIRECT("申込書!F20")="","",INDIRECT("申込書!F20")&amp;"　"&amp;INDIRECT("申込書!G20")))</f>
        <v>DNS 5･6年女子</v>
      </c>
      <c r="L105" s="22"/>
      <c r="M105" s="22"/>
      <c r="N105" s="14"/>
      <c r="O105" s="22" t="str">
        <f ca="1">IF(INDIRECT("申込書!C20")="","",INDIRECT("申込書!C20"))</f>
        <v>愛夢</v>
      </c>
      <c r="P105" s="22" t="str">
        <f ca="1">IF(INDIRECT("申込書!H20")="","",INDIRECT("申込書!H20"))</f>
        <v>800m</v>
      </c>
      <c r="Q105" s="22" t="str">
        <f ca="1">IF(INDIRECT("申込書!I20")="","",INDIRECT("申込書!I20"))</f>
        <v>DNS</v>
      </c>
      <c r="R105" s="25" t="str">
        <f ca="1">IF(INDIRECT("申込書!G3")="","",IF(INDIRECT("申込書!I20")=INDIRECT("申込書!G4"),INDIRECT("申込書!G3"),""))</f>
        <v/>
      </c>
      <c r="S105" s="24"/>
      <c r="T105" s="24" t="str">
        <f ca="1">IF(INDIRECT("申込書!J20")="","",INDIRECT("申込書!J20"))</f>
        <v/>
      </c>
      <c r="U105" s="24"/>
      <c r="V105" s="24" t="str">
        <f ca="1">IF(INDIRECT("申込書!L20")="","",INDIRECT("申込書!L20"))</f>
        <v/>
      </c>
      <c r="W105" s="25"/>
      <c r="X105" s="14"/>
      <c r="Y105" s="14"/>
      <c r="Z105" s="14"/>
      <c r="AA105" s="14" t="s">
        <v>118</v>
      </c>
      <c r="AB105" s="23">
        <f t="shared" ref="AB105" ca="1" si="2">INDIRECT("申込書!AH20")</f>
        <v>0</v>
      </c>
    </row>
    <row r="106" spans="1:28" ht="10.25" customHeight="1" x14ac:dyDescent="0.2">
      <c r="A106" s="30" t="str">
        <f ca="1">IF(OR(D106="",E106="",ISERROR(B106)),"",IF(AB106="ｺﾝﾊﾞｲﾝﾄﾞA",VLOOKUP(D106&amp;"ｺﾝﾊﾞｲﾝﾄﾞA",クラス・種目リスト!$A$2:$B$26,2,FALSE),IF(AB106="ｺﾝﾊﾞｲﾝﾄﾞB",VLOOKUP(D106&amp;"ｺﾝﾊﾞｲﾝﾄﾞB",クラス・種目リスト!$A$2:$B$26,2,FALSE),"")))</f>
        <v/>
      </c>
      <c r="B106" s="30" t="str">
        <f ca="1">IF(E106="","",IF(O106=1,VLOOKUP(E106,クラス・種目リスト!$A$111:$C$114,2,FALSE),IF(O106=2,VLOOKUP(E106,クラス・種目リスト!$A$116:$C$119,2,FALSE),"")))</f>
        <v/>
      </c>
      <c r="C106" s="30"/>
      <c r="D106" s="22" t="str">
        <f t="shared" ca="1" si="1"/>
        <v>５・６年女子</v>
      </c>
      <c r="E106" s="22" t="str">
        <f t="shared" ca="1" si="0"/>
        <v/>
      </c>
      <c r="F106" s="25" t="str">
        <f ca="1">IF(OR(A106="",OR(A106&lt;20,A106&gt;23)),"",VLOOKUP(D106,クラス・種目リスト!$A$2:$B$26,2,FALSE))</f>
        <v/>
      </c>
      <c r="G106" s="14"/>
      <c r="H106" s="30"/>
      <c r="I106" s="25" t="str">
        <f ca="1">IF(INDIRECT("申込書!B21")="","",INDIRECT("申込書!B21"))</f>
        <v>菜花</v>
      </c>
      <c r="J106" s="22" t="str">
        <f ca="1">ASC(IF(INDIRECT("申込書!D21")="","",INDIRECT("申込書!D21")&amp;"　"&amp;INDIRECT("申込書!E21")))</f>
        <v>5･6年女子 800m</v>
      </c>
      <c r="K106" s="22" t="str">
        <f ca="1">ASC(IF(INDIRECT("申込書!F21")="","",INDIRECT("申込書!F21")&amp;"　"&amp;INDIRECT("申込書!G21")))</f>
        <v xml:space="preserve">2.54.41(9位) </v>
      </c>
      <c r="L106" s="22"/>
      <c r="M106" s="22"/>
      <c r="N106" s="14"/>
      <c r="O106" s="22" t="str">
        <f ca="1">IF(INDIRECT("申込書!C21")="","",INDIRECT("申込書!C21"))</f>
        <v>凜</v>
      </c>
      <c r="P106" s="22" t="str">
        <f ca="1">IF(INDIRECT("申込書!H21")="","",INDIRECT("申込書!H21"))</f>
        <v/>
      </c>
      <c r="Q106" s="22" t="str">
        <f ca="1">IF(INDIRECT("申込書!I21")="","",INDIRECT("申込書!I21"))</f>
        <v/>
      </c>
      <c r="R106" s="25" t="str">
        <f ca="1">IF(INDIRECT("申込書!G3")="","",IF(INDIRECT("申込書!I21")=INDIRECT("申込書!G4"),INDIRECT("申込書!G3"),""))</f>
        <v/>
      </c>
      <c r="S106" s="24"/>
      <c r="T106" s="24" t="str">
        <f ca="1">IF(INDIRECT("申込書!J21")="","",INDIRECT("申込書!J21"))</f>
        <v/>
      </c>
      <c r="U106" s="24"/>
      <c r="V106" s="24" t="str">
        <f ca="1">IF(INDIRECT("申込書!L21")="","",INDIRECT("申込書!L21"))</f>
        <v/>
      </c>
      <c r="W106" s="25"/>
      <c r="X106" s="48"/>
      <c r="Y106" s="48"/>
      <c r="Z106" s="48"/>
      <c r="AA106" s="14" t="s">
        <v>118</v>
      </c>
      <c r="AB106" s="23">
        <f ca="1">INDIRECT("申込書!AH21")</f>
        <v>0</v>
      </c>
    </row>
    <row r="107" spans="1:28" ht="10.25" customHeight="1" x14ac:dyDescent="0.2">
      <c r="A107" s="30" t="str">
        <f ca="1">IF(OR(D107="",E107="",ISERROR(B107)),"",IF(AB107="ｺﾝﾊﾞｲﾝﾄﾞA",VLOOKUP(D107&amp;"ｺﾝﾊﾞｲﾝﾄﾞA",クラス・種目リスト!$A$2:$B$26,2,FALSE),IF(AB107="ｺﾝﾊﾞｲﾝﾄﾞB",VLOOKUP(D107&amp;"ｺﾝﾊﾞｲﾝﾄﾞB",クラス・種目リスト!$A$2:$B$26,2,FALSE),"")))</f>
        <v/>
      </c>
      <c r="B107" s="30" t="str">
        <f ca="1">IF(E107="","",IF(O107=1,VLOOKUP(E107,クラス・種目リスト!$A$111:$C$114,2,FALSE),IF(O107=2,VLOOKUP(E107,クラス・種目リスト!$A$116:$C$119,2,FALSE),"")))</f>
        <v/>
      </c>
      <c r="C107" s="30"/>
      <c r="D107" s="22" t="str">
        <f t="shared" ca="1" si="1"/>
        <v>５・６年女子</v>
      </c>
      <c r="E107" s="22" t="str">
        <f ca="1">IF(AB107="ｺﾝﾊﾞｲﾝﾄﾞA","走高跳",IF(AB107="ｺﾝﾊﾞｲﾝﾄﾞB","ｼﾞｬﾍﾞﾘｯｸﾎﾞｰﾙ投",""))</f>
        <v/>
      </c>
      <c r="F107" s="25" t="str">
        <f ca="1">IF(OR(A107="",OR(A107&lt;20,A107&gt;23)),"",VLOOKUP(D107,クラス・種目リスト!$A$2:$B$26,2,FALSE))</f>
        <v/>
      </c>
      <c r="G107" s="14"/>
      <c r="H107" s="30"/>
      <c r="I107" s="25" t="str">
        <f ca="1">IF(INDIRECT("申込書!B21")="","",INDIRECT("申込書!B21"))</f>
        <v>菜花</v>
      </c>
      <c r="J107" s="22" t="str">
        <f ca="1">ASC(IF(INDIRECT("申込書!D21")="","",INDIRECT("申込書!D21")&amp;"　"&amp;INDIRECT("申込書!E21")))</f>
        <v>5･6年女子 800m</v>
      </c>
      <c r="K107" s="22" t="str">
        <f ca="1">ASC(IF(INDIRECT("申込書!F21")="","",INDIRECT("申込書!F21")&amp;"　"&amp;INDIRECT("申込書!G21")))</f>
        <v xml:space="preserve">2.54.41(9位) </v>
      </c>
      <c r="L107" s="22"/>
      <c r="M107" s="22"/>
      <c r="N107" s="14"/>
      <c r="O107" s="22" t="str">
        <f ca="1">IF(INDIRECT("申込書!C21")="","",INDIRECT("申込書!C21"))</f>
        <v>凜</v>
      </c>
      <c r="P107" s="22" t="str">
        <f ca="1">IF(INDIRECT("申込書!H21")="","",INDIRECT("申込書!H21"))</f>
        <v/>
      </c>
      <c r="Q107" s="22" t="str">
        <f ca="1">IF(INDIRECT("申込書!I21")="","",INDIRECT("申込書!I21"))</f>
        <v/>
      </c>
      <c r="R107" s="25" t="str">
        <f ca="1">IF(INDIRECT("申込書!G3")="","",IF(INDIRECT("申込書!I21")=INDIRECT("申込書!G4"),INDIRECT("申込書!G3"),""))</f>
        <v/>
      </c>
      <c r="S107" s="24"/>
      <c r="T107" s="24" t="str">
        <f ca="1">IF(INDIRECT("申込書!J21")="","",INDIRECT("申込書!J21"))</f>
        <v/>
      </c>
      <c r="U107" s="24"/>
      <c r="V107" s="24" t="str">
        <f ca="1">IF(INDIRECT("申込書!L21")="","",INDIRECT("申込書!L21"))</f>
        <v/>
      </c>
      <c r="W107" s="25"/>
      <c r="X107" s="14"/>
      <c r="Y107" s="14"/>
      <c r="Z107" s="14"/>
      <c r="AA107" s="14" t="s">
        <v>118</v>
      </c>
      <c r="AB107" s="23">
        <f ca="1">INDIRECT("申込書!AH21")</f>
        <v>0</v>
      </c>
    </row>
    <row r="108" spans="1:28" ht="10.25" customHeight="1" x14ac:dyDescent="0.2">
      <c r="A108" s="30" t="str">
        <f ca="1">IF(OR(D108="",E108="",ISERROR(B108)),"",IF(AB108="ｺﾝﾊﾞｲﾝﾄﾞA",VLOOKUP(D108&amp;"ｺﾝﾊﾞｲﾝﾄﾞA",クラス・種目リスト!$A$2:$B$26,2,FALSE),IF(AB108="ｺﾝﾊﾞｲﾝﾄﾞB",VLOOKUP(D108&amp;"ｺﾝﾊﾞｲﾝﾄﾞB",クラス・種目リスト!$A$2:$B$26,2,FALSE),"")))</f>
        <v/>
      </c>
      <c r="B108" s="30" t="str">
        <f ca="1">IF(E108="","",IF(O108=1,VLOOKUP(E108,クラス・種目リスト!$A$111:$C$114,2,FALSE),IF(O108=2,VLOOKUP(E108,クラス・種目リスト!$A$116:$C$119,2,FALSE),"")))</f>
        <v/>
      </c>
      <c r="C108" s="30"/>
      <c r="D108" s="22" t="str">
        <f t="shared" ca="1" si="1"/>
        <v>５・６年女子</v>
      </c>
      <c r="E108" s="22" t="str">
        <f t="shared" ca="1" si="0"/>
        <v/>
      </c>
      <c r="F108" s="25" t="str">
        <f ca="1">IF(OR(A108="",OR(A108&lt;20,A108&gt;23)),"",VLOOKUP(D108,クラス・種目リスト!$A$2:$B$26,2,FALSE))</f>
        <v/>
      </c>
      <c r="G108" s="14"/>
      <c r="H108" s="30"/>
      <c r="I108" s="25" t="str">
        <f ca="1">IF(INDIRECT("申込書!B22")="","",INDIRECT("申込書!B22"))</f>
        <v>眞壁</v>
      </c>
      <c r="J108" s="22" t="str">
        <f ca="1">ASC(IF(INDIRECT("申込書!D22")="","",INDIRECT("申込書!D22")&amp;"　"&amp;INDIRECT("申込書!E22")))</f>
        <v>5年女子 100m</v>
      </c>
      <c r="K108" s="22" t="str">
        <f ca="1">ASC(IF(INDIRECT("申込書!F22")="","",INDIRECT("申込書!F22")&amp;"　"&amp;INDIRECT("申込書!G22")))</f>
        <v>14.72(2位) 5･6年女子</v>
      </c>
      <c r="L108" s="22"/>
      <c r="M108" s="22"/>
      <c r="N108" s="14"/>
      <c r="O108" s="22" t="str">
        <f ca="1">IF(INDIRECT("申込書!C22")="","",INDIRECT("申込書!C22"))</f>
        <v>莉子</v>
      </c>
      <c r="P108" s="22" t="str">
        <f ca="1">IF(INDIRECT("申込書!H22")="","",INDIRECT("申込書!H22"))</f>
        <v>走幅跳</v>
      </c>
      <c r="Q108" s="22" t="str">
        <f ca="1">IF(INDIRECT("申込書!I22")="","",INDIRECT("申込書!I22"))</f>
        <v>3m42（８位）</v>
      </c>
      <c r="R108" s="25" t="str">
        <f ca="1">IF(INDIRECT("申込書!G3")="","",IF(INDIRECT("申込書!I22")=INDIRECT("申込書!G4"),INDIRECT("申込書!G3"),""))</f>
        <v/>
      </c>
      <c r="S108" s="24"/>
      <c r="T108" s="24" t="str">
        <f ca="1">IF(INDIRECT("申込書!J22")="","",INDIRECT("申込書!J22"))</f>
        <v/>
      </c>
      <c r="U108" s="24"/>
      <c r="V108" s="24" t="str">
        <f ca="1">IF(INDIRECT("申込書!L22")="","",INDIRECT("申込書!L22"))</f>
        <v/>
      </c>
      <c r="W108" s="25"/>
      <c r="X108" s="48"/>
      <c r="Y108" s="48"/>
      <c r="Z108" s="48"/>
      <c r="AA108" s="14" t="s">
        <v>118</v>
      </c>
      <c r="AB108" s="23">
        <f ca="1">INDIRECT("申込書!AH22")</f>
        <v>0</v>
      </c>
    </row>
    <row r="109" spans="1:28" ht="10.25" customHeight="1" x14ac:dyDescent="0.2">
      <c r="A109" s="30" t="str">
        <f ca="1">IF(OR(D109="",E109="",ISERROR(B109)),"",IF(AB109="ｺﾝﾊﾞｲﾝﾄﾞA",VLOOKUP(D109&amp;"ｺﾝﾊﾞｲﾝﾄﾞA",クラス・種目リスト!$A$2:$B$26,2,FALSE),IF(AB109="ｺﾝﾊﾞｲﾝﾄﾞB",VLOOKUP(D109&amp;"ｺﾝﾊﾞｲﾝﾄﾞB",クラス・種目リスト!$A$2:$B$26,2,FALSE),"")))</f>
        <v/>
      </c>
      <c r="B109" s="30" t="str">
        <f ca="1">IF(E109="","",IF(O109=1,VLOOKUP(E109,クラス・種目リスト!$A$111:$C$114,2,FALSE),IF(O109=2,VLOOKUP(E109,クラス・種目リスト!$A$116:$C$119,2,FALSE),"")))</f>
        <v/>
      </c>
      <c r="C109" s="30"/>
      <c r="D109" s="22" t="str">
        <f t="shared" ca="1" si="1"/>
        <v>５・６年女子</v>
      </c>
      <c r="E109" s="22" t="str">
        <f ca="1">IF(AB109="ｺﾝﾊﾞｲﾝﾄﾞA","走高跳",IF(AB109="ｺﾝﾊﾞｲﾝﾄﾞB","ｼﾞｬﾍﾞﾘｯｸﾎﾞｰﾙ投",""))</f>
        <v/>
      </c>
      <c r="F109" s="25" t="str">
        <f ca="1">IF(OR(A109="",OR(A109&lt;20,A109&gt;23)),"",VLOOKUP(D109,クラス・種目リスト!$A$2:$B$26,2,FALSE))</f>
        <v/>
      </c>
      <c r="G109" s="14"/>
      <c r="H109" s="30"/>
      <c r="I109" s="25" t="str">
        <f ca="1">IF(INDIRECT("申込書!B22")="","",INDIRECT("申込書!B22"))</f>
        <v>眞壁</v>
      </c>
      <c r="J109" s="22" t="str">
        <f ca="1">ASC(IF(INDIRECT("申込書!D22")="","",INDIRECT("申込書!D22")&amp;"　"&amp;INDIRECT("申込書!E22")))</f>
        <v>5年女子 100m</v>
      </c>
      <c r="K109" s="22" t="str">
        <f ca="1">ASC(IF(INDIRECT("申込書!F22")="","",INDIRECT("申込書!F22")&amp;"　"&amp;INDIRECT("申込書!G22")))</f>
        <v>14.72(2位) 5･6年女子</v>
      </c>
      <c r="L109" s="22"/>
      <c r="M109" s="22"/>
      <c r="N109" s="14"/>
      <c r="O109" s="22" t="str">
        <f ca="1">IF(INDIRECT("申込書!C22")="","",INDIRECT("申込書!C22"))</f>
        <v>莉子</v>
      </c>
      <c r="P109" s="22" t="str">
        <f ca="1">IF(INDIRECT("申込書!H22")="","",INDIRECT("申込書!H22"))</f>
        <v>走幅跳</v>
      </c>
      <c r="Q109" s="22" t="str">
        <f ca="1">IF(INDIRECT("申込書!I22")="","",INDIRECT("申込書!I22"))</f>
        <v>3m42（８位）</v>
      </c>
      <c r="R109" s="25" t="str">
        <f ca="1">IF(INDIRECT("申込書!G3")="","",IF(INDIRECT("申込書!I22")=INDIRECT("申込書!G4"),INDIRECT("申込書!G3"),""))</f>
        <v/>
      </c>
      <c r="S109" s="24"/>
      <c r="T109" s="24" t="str">
        <f ca="1">IF(INDIRECT("申込書!J22")="","",INDIRECT("申込書!J22"))</f>
        <v/>
      </c>
      <c r="U109" s="24"/>
      <c r="V109" s="24" t="str">
        <f ca="1">IF(INDIRECT("申込書!L22")="","",INDIRECT("申込書!L22"))</f>
        <v/>
      </c>
      <c r="W109" s="25"/>
      <c r="X109" s="14"/>
      <c r="Y109" s="14"/>
      <c r="Z109" s="14"/>
      <c r="AA109" s="14" t="s">
        <v>118</v>
      </c>
      <c r="AB109" s="23">
        <f t="shared" ref="AB109" ca="1" si="3">INDIRECT("申込書!AH22")</f>
        <v>0</v>
      </c>
    </row>
    <row r="110" spans="1:28" ht="10.25" customHeight="1" x14ac:dyDescent="0.2">
      <c r="A110" s="30" t="str">
        <f ca="1">IF(OR(D110="",E110="",ISERROR(B110)),"",IF(AB110="ｺﾝﾊﾞｲﾝﾄﾞA",VLOOKUP(D110&amp;"ｺﾝﾊﾞｲﾝﾄﾞA",クラス・種目リスト!$A$2:$B$26,2,FALSE),IF(AB110="ｺﾝﾊﾞｲﾝﾄﾞB",VLOOKUP(D110&amp;"ｺﾝﾊﾞｲﾝﾄﾞB",クラス・種目リスト!$A$2:$B$26,2,FALSE),"")))</f>
        <v/>
      </c>
      <c r="B110" s="30" t="str">
        <f ca="1">IF(E110="","",IF(O110=1,VLOOKUP(E110,クラス・種目リスト!$A$111:$C$114,2,FALSE),IF(O110=2,VLOOKUP(E110,クラス・種目リスト!$A$116:$C$119,2,FALSE),"")))</f>
        <v/>
      </c>
      <c r="C110" s="30"/>
      <c r="D110" s="22" t="str">
        <f t="shared" ca="1" si="1"/>
        <v>５・６年女子</v>
      </c>
      <c r="E110" s="22" t="str">
        <f t="shared" ca="1" si="0"/>
        <v/>
      </c>
      <c r="F110" s="25" t="str">
        <f ca="1">IF(OR(A110="",OR(A110&lt;20,A110&gt;23)),"",VLOOKUP(D110,クラス・種目リスト!$A$2:$B$26,2,FALSE))</f>
        <v/>
      </c>
      <c r="G110" s="14"/>
      <c r="H110" s="30"/>
      <c r="I110" s="25" t="str">
        <f ca="1">IF(INDIRECT("申込書!B23")="","",INDIRECT("申込書!B23"))</f>
        <v>太田</v>
      </c>
      <c r="J110" s="22" t="str">
        <f ca="1">ASC(IF(INDIRECT("申込書!D23")="","",INDIRECT("申込書!D23")&amp;"　"&amp;INDIRECT("申込書!E23")))</f>
        <v>3年女子 100m</v>
      </c>
      <c r="K110" s="22" t="str">
        <f ca="1">ASC(IF(INDIRECT("申込書!F23")="","",INDIRECT("申込書!F23")&amp;"　"&amp;INDIRECT("申込書!G23")))</f>
        <v>18.69 3･4年女子</v>
      </c>
      <c r="L110" s="22"/>
      <c r="M110" s="22"/>
      <c r="N110" s="14"/>
      <c r="O110" s="22" t="str">
        <f ca="1">IF(INDIRECT("申込書!C23")="","",INDIRECT("申込書!C23"))</f>
        <v>橙花</v>
      </c>
      <c r="P110" s="22" t="str">
        <f ca="1">IF(INDIRECT("申込書!H23")="","",INDIRECT("申込書!H23"))</f>
        <v>800m</v>
      </c>
      <c r="Q110" s="22" t="str">
        <f ca="1">IF(INDIRECT("申込書!I23")="","",INDIRECT("申込書!I23"))</f>
        <v>3.39.93</v>
      </c>
      <c r="R110" s="25" t="str">
        <f ca="1">IF(INDIRECT("申込書!G3")="","",IF(INDIRECT("申込書!I23")=INDIRECT("申込書!G4"),INDIRECT("申込書!G3"),""))</f>
        <v/>
      </c>
      <c r="S110" s="24"/>
      <c r="T110" s="24" t="str">
        <f ca="1">IF(INDIRECT("申込書!J23")="","",INDIRECT("申込書!J23"))</f>
        <v/>
      </c>
      <c r="U110" s="24"/>
      <c r="V110" s="24" t="str">
        <f ca="1">IF(INDIRECT("申込書!L23")="","",INDIRECT("申込書!L23"))</f>
        <v/>
      </c>
      <c r="W110" s="25"/>
      <c r="X110" s="48"/>
      <c r="Y110" s="48"/>
      <c r="Z110" s="48"/>
      <c r="AA110" s="14" t="s">
        <v>118</v>
      </c>
      <c r="AB110" s="23">
        <f ca="1">INDIRECT("申込書!AH23")</f>
        <v>0</v>
      </c>
    </row>
    <row r="111" spans="1:28" ht="10.25" customHeight="1" x14ac:dyDescent="0.2">
      <c r="A111" s="30" t="str">
        <f ca="1">IF(OR(D111="",E111="",ISERROR(B111)),"",IF(AB111="ｺﾝﾊﾞｲﾝﾄﾞA",VLOOKUP(D111&amp;"ｺﾝﾊﾞｲﾝﾄﾞA",クラス・種目リスト!$A$2:$B$26,2,FALSE),IF(AB111="ｺﾝﾊﾞｲﾝﾄﾞB",VLOOKUP(D111&amp;"ｺﾝﾊﾞｲﾝﾄﾞB",クラス・種目リスト!$A$2:$B$26,2,FALSE),"")))</f>
        <v/>
      </c>
      <c r="B111" s="30" t="str">
        <f ca="1">IF(E111="","",IF(O111=1,VLOOKUP(E111,クラス・種目リスト!$A$111:$C$114,2,FALSE),IF(O111=2,VLOOKUP(E111,クラス・種目リスト!$A$116:$C$119,2,FALSE),"")))</f>
        <v/>
      </c>
      <c r="C111" s="30"/>
      <c r="D111" s="22" t="str">
        <f t="shared" ca="1" si="1"/>
        <v>５・６年女子</v>
      </c>
      <c r="E111" s="22" t="str">
        <f ca="1">IF(AB111="ｺﾝﾊﾞｲﾝﾄﾞA","走高跳",IF(AB111="ｺﾝﾊﾞｲﾝﾄﾞB","ｼﾞｬﾍﾞﾘｯｸﾎﾞｰﾙ投",""))</f>
        <v/>
      </c>
      <c r="F111" s="25" t="str">
        <f ca="1">IF(OR(A111="",OR(A111&lt;20,A111&gt;23)),"",VLOOKUP(D111,クラス・種目リスト!$A$2:$B$26,2,FALSE))</f>
        <v/>
      </c>
      <c r="G111" s="14"/>
      <c r="H111" s="30"/>
      <c r="I111" s="25" t="str">
        <f ca="1">IF(INDIRECT("申込書!B23")="","",INDIRECT("申込書!B23"))</f>
        <v>太田</v>
      </c>
      <c r="J111" s="22" t="str">
        <f ca="1">ASC(IF(INDIRECT("申込書!D23")="","",INDIRECT("申込書!D23")&amp;"　"&amp;INDIRECT("申込書!E23")))</f>
        <v>3年女子 100m</v>
      </c>
      <c r="K111" s="22" t="str">
        <f ca="1">ASC(IF(INDIRECT("申込書!F23")="","",INDIRECT("申込書!F23")&amp;"　"&amp;INDIRECT("申込書!G23")))</f>
        <v>18.69 3･4年女子</v>
      </c>
      <c r="L111" s="22"/>
      <c r="M111" s="22"/>
      <c r="N111" s="14"/>
      <c r="O111" s="22" t="str">
        <f ca="1">IF(INDIRECT("申込書!C23")="","",INDIRECT("申込書!C23"))</f>
        <v>橙花</v>
      </c>
      <c r="P111" s="22" t="str">
        <f ca="1">IF(INDIRECT("申込書!H23")="","",INDIRECT("申込書!H23"))</f>
        <v>800m</v>
      </c>
      <c r="Q111" s="22" t="str">
        <f ca="1">IF(INDIRECT("申込書!I23")="","",INDIRECT("申込書!I23"))</f>
        <v>3.39.93</v>
      </c>
      <c r="R111" s="25" t="str">
        <f ca="1">IF(INDIRECT("申込書!G3")="","",IF(INDIRECT("申込書!I23")=INDIRECT("申込書!G4"),INDIRECT("申込書!G3"),""))</f>
        <v/>
      </c>
      <c r="S111" s="24"/>
      <c r="T111" s="24" t="str">
        <f ca="1">IF(INDIRECT("申込書!J23")="","",INDIRECT("申込書!J23"))</f>
        <v/>
      </c>
      <c r="U111" s="24"/>
      <c r="V111" s="24" t="str">
        <f ca="1">IF(INDIRECT("申込書!L23")="","",INDIRECT("申込書!L23"))</f>
        <v/>
      </c>
      <c r="W111" s="25"/>
      <c r="X111" s="14"/>
      <c r="Y111" s="14"/>
      <c r="Z111" s="14"/>
      <c r="AA111" s="14" t="s">
        <v>118</v>
      </c>
      <c r="AB111" s="23">
        <f t="shared" ref="AB111" ca="1" si="4">INDIRECT("申込書!AH23")</f>
        <v>0</v>
      </c>
    </row>
    <row r="112" spans="1:28" ht="10.25" customHeight="1" x14ac:dyDescent="0.2">
      <c r="A112" s="30" t="str">
        <f ca="1">IF(OR(D112="",E112="",ISERROR(B112)),"",IF(AB112="ｺﾝﾊﾞｲﾝﾄﾞA",VLOOKUP(D112&amp;"ｺﾝﾊﾞｲﾝﾄﾞA",クラス・種目リスト!$A$2:$B$26,2,FALSE),IF(AB112="ｺﾝﾊﾞｲﾝﾄﾞB",VLOOKUP(D112&amp;"ｺﾝﾊﾞｲﾝﾄﾞB",クラス・種目リスト!$A$2:$B$26,2,FALSE),"")))</f>
        <v/>
      </c>
      <c r="B112" s="30" t="str">
        <f ca="1">IF(E112="","",IF(O112=1,VLOOKUP(E112,クラス・種目リスト!$A$111:$C$114,2,FALSE),IF(O112=2,VLOOKUP(E112,クラス・種目リスト!$A$116:$C$119,2,FALSE),"")))</f>
        <v/>
      </c>
      <c r="C112" s="30"/>
      <c r="D112" s="22" t="str">
        <f t="shared" ca="1" si="1"/>
        <v>５・６年女子</v>
      </c>
      <c r="E112" s="22" t="str">
        <f t="shared" ca="1" si="0"/>
        <v/>
      </c>
      <c r="F112" s="25" t="str">
        <f ca="1">IF(OR(A112="",OR(A112&lt;20,A112&gt;23)),"",VLOOKUP(D112,クラス・種目リスト!$A$2:$B$26,2,FALSE))</f>
        <v/>
      </c>
      <c r="G112" s="14"/>
      <c r="H112" s="30"/>
      <c r="I112" s="25" t="str">
        <f ca="1">IF(INDIRECT("申込書!B24")="","",INDIRECT("申込書!B24"))</f>
        <v/>
      </c>
      <c r="J112" s="22" t="str">
        <f ca="1">ASC(IF(INDIRECT("申込書!D24")="","",INDIRECT("申込書!D24")&amp;"　"&amp;INDIRECT("申込書!E24")))</f>
        <v/>
      </c>
      <c r="K112" s="22" t="str">
        <f ca="1">ASC(IF(INDIRECT("申込書!F24")="","",INDIRECT("申込書!F24")&amp;"　"&amp;INDIRECT("申込書!G24")))</f>
        <v/>
      </c>
      <c r="L112" s="22"/>
      <c r="M112" s="22"/>
      <c r="N112" s="14"/>
      <c r="O112" s="22" t="str">
        <f ca="1">IF(INDIRECT("申込書!C24")="","",INDIRECT("申込書!C24"))</f>
        <v/>
      </c>
      <c r="P112" s="22" t="str">
        <f ca="1">IF(INDIRECT("申込書!H24")="","",INDIRECT("申込書!H24"))</f>
        <v/>
      </c>
      <c r="Q112" s="22" t="str">
        <f ca="1">IF(INDIRECT("申込書!I24")="","",INDIRECT("申込書!I24"))</f>
        <v/>
      </c>
      <c r="R112" s="25" t="str">
        <f ca="1">IF(INDIRECT("申込書!G3")="","",IF(INDIRECT("申込書!I24")=INDIRECT("申込書!G4"),INDIRECT("申込書!G3"),""))</f>
        <v/>
      </c>
      <c r="S112" s="24"/>
      <c r="T112" s="24" t="str">
        <f ca="1">IF(INDIRECT("申込書!J24")="","",INDIRECT("申込書!J24"))</f>
        <v/>
      </c>
      <c r="U112" s="24"/>
      <c r="V112" s="24" t="str">
        <f ca="1">IF(INDIRECT("申込書!L24")="","",INDIRECT("申込書!L24"))</f>
        <v/>
      </c>
      <c r="W112" s="25"/>
      <c r="X112" s="48"/>
      <c r="Y112" s="48"/>
      <c r="Z112" s="48"/>
      <c r="AA112" s="14" t="s">
        <v>118</v>
      </c>
      <c r="AB112" s="23">
        <f ca="1">INDIRECT("申込書!AH24")</f>
        <v>0</v>
      </c>
    </row>
    <row r="113" spans="1:28" ht="10.25" customHeight="1" x14ac:dyDescent="0.2">
      <c r="A113" s="30" t="str">
        <f ca="1">IF(OR(D113="",E113="",ISERROR(B113)),"",IF(AB113="ｺﾝﾊﾞｲﾝﾄﾞA",VLOOKUP(D113&amp;"ｺﾝﾊﾞｲﾝﾄﾞA",クラス・種目リスト!$A$2:$B$26,2,FALSE),IF(AB113="ｺﾝﾊﾞｲﾝﾄﾞB",VLOOKUP(D113&amp;"ｺﾝﾊﾞｲﾝﾄﾞB",クラス・種目リスト!$A$2:$B$26,2,FALSE),"")))</f>
        <v/>
      </c>
      <c r="B113" s="30" t="str">
        <f ca="1">IF(E113="","",IF(O113=1,VLOOKUP(E113,クラス・種目リスト!$A$111:$C$114,2,FALSE),IF(O113=2,VLOOKUP(E113,クラス・種目リスト!$A$116:$C$119,2,FALSE),"")))</f>
        <v/>
      </c>
      <c r="C113" s="30"/>
      <c r="D113" s="22" t="str">
        <f t="shared" ca="1" si="1"/>
        <v>５・６年女子</v>
      </c>
      <c r="E113" s="22" t="str">
        <f ca="1">IF(AB113="ｺﾝﾊﾞｲﾝﾄﾞA","走高跳",IF(AB113="ｺﾝﾊﾞｲﾝﾄﾞB","ｼﾞｬﾍﾞﾘｯｸﾎﾞｰﾙ投",""))</f>
        <v/>
      </c>
      <c r="F113" s="25" t="str">
        <f ca="1">IF(OR(A113="",OR(A113&lt;20,A113&gt;23)),"",VLOOKUP(D113,クラス・種目リスト!$A$2:$B$26,2,FALSE))</f>
        <v/>
      </c>
      <c r="G113" s="14"/>
      <c r="H113" s="30"/>
      <c r="I113" s="25" t="str">
        <f ca="1">IF(INDIRECT("申込書!B24")="","",INDIRECT("申込書!B24"))</f>
        <v/>
      </c>
      <c r="J113" s="22" t="str">
        <f ca="1">ASC(IF(INDIRECT("申込書!D24")="","",INDIRECT("申込書!D24")&amp;"　"&amp;INDIRECT("申込書!E24")))</f>
        <v/>
      </c>
      <c r="K113" s="22" t="str">
        <f ca="1">ASC(IF(INDIRECT("申込書!F24")="","",INDIRECT("申込書!F24")&amp;"　"&amp;INDIRECT("申込書!G24")))</f>
        <v/>
      </c>
      <c r="L113" s="22"/>
      <c r="M113" s="22"/>
      <c r="N113" s="14"/>
      <c r="O113" s="22" t="str">
        <f ca="1">IF(INDIRECT("申込書!C24")="","",INDIRECT("申込書!C24"))</f>
        <v/>
      </c>
      <c r="P113" s="22" t="str">
        <f ca="1">IF(INDIRECT("申込書!H24")="","",INDIRECT("申込書!H24"))</f>
        <v/>
      </c>
      <c r="Q113" s="22" t="str">
        <f ca="1">IF(INDIRECT("申込書!I24")="","",INDIRECT("申込書!I24"))</f>
        <v/>
      </c>
      <c r="R113" s="25" t="str">
        <f ca="1">IF(INDIRECT("申込書!G3")="","",IF(INDIRECT("申込書!I24")=INDIRECT("申込書!G4"),INDIRECT("申込書!G3"),""))</f>
        <v/>
      </c>
      <c r="S113" s="24"/>
      <c r="T113" s="24" t="str">
        <f ca="1">IF(INDIRECT("申込書!J24")="","",INDIRECT("申込書!J24"))</f>
        <v/>
      </c>
      <c r="U113" s="24"/>
      <c r="V113" s="24" t="str">
        <f ca="1">IF(INDIRECT("申込書!L24")="","",INDIRECT("申込書!L24"))</f>
        <v/>
      </c>
      <c r="W113" s="25"/>
      <c r="X113" s="14"/>
      <c r="Y113" s="14"/>
      <c r="Z113" s="14"/>
      <c r="AA113" s="14" t="s">
        <v>118</v>
      </c>
      <c r="AB113" s="23">
        <f t="shared" ref="AB113" ca="1" si="5">INDIRECT("申込書!AH24")</f>
        <v>0</v>
      </c>
    </row>
    <row r="114" spans="1:28" ht="10.25" customHeight="1" x14ac:dyDescent="0.2">
      <c r="A114" s="30" t="str">
        <f ca="1">IF(OR(D114="",E114="",ISERROR(B114)),"",IF(AB114="ｺﾝﾊﾞｲﾝﾄﾞA",VLOOKUP(D114&amp;"ｺﾝﾊﾞｲﾝﾄﾞA",クラス・種目リスト!$A$2:$B$26,2,FALSE),IF(AB114="ｺﾝﾊﾞｲﾝﾄﾞB",VLOOKUP(D114&amp;"ｺﾝﾊﾞｲﾝﾄﾞB",クラス・種目リスト!$A$2:$B$26,2,FALSE),"")))</f>
        <v/>
      </c>
      <c r="B114" s="30" t="str">
        <f ca="1">IF(E114="","",IF(O114=1,VLOOKUP(E114,クラス・種目リスト!$A$111:$C$114,2,FALSE),IF(O114=2,VLOOKUP(E114,クラス・種目リスト!$A$116:$C$119,2,FALSE),"")))</f>
        <v/>
      </c>
      <c r="C114" s="30"/>
      <c r="D114" s="22" t="str">
        <f t="shared" ca="1" si="1"/>
        <v>５・６年女子</v>
      </c>
      <c r="E114" s="22" t="str">
        <f t="shared" ca="1" si="0"/>
        <v/>
      </c>
      <c r="F114" s="25" t="str">
        <f ca="1">IF(OR(A114="",OR(A114&lt;20,A114&gt;23)),"",VLOOKUP(D114,クラス・種目リスト!$A$2:$B$26,2,FALSE))</f>
        <v/>
      </c>
      <c r="G114" s="14"/>
      <c r="H114" s="30"/>
      <c r="I114" s="25" t="str">
        <f ca="1">IF(INDIRECT("申込書!B25")="","",INDIRECT("申込書!B25"))</f>
        <v/>
      </c>
      <c r="J114" s="22" t="str">
        <f ca="1">ASC(IF(INDIRECT("申込書!D25")="","",INDIRECT("申込書!D25")&amp;"　"&amp;INDIRECT("申込書!E25")))</f>
        <v/>
      </c>
      <c r="K114" s="22" t="str">
        <f ca="1">ASC(IF(INDIRECT("申込書!F25")="","",INDIRECT("申込書!F25")&amp;"　"&amp;INDIRECT("申込書!G25")))</f>
        <v/>
      </c>
      <c r="L114" s="22"/>
      <c r="M114" s="22"/>
      <c r="N114" s="14"/>
      <c r="O114" s="22" t="str">
        <f ca="1">IF(INDIRECT("申込書!C25")="","",INDIRECT("申込書!C25"))</f>
        <v/>
      </c>
      <c r="P114" s="22" t="str">
        <f ca="1">IF(INDIRECT("申込書!H25")="","",INDIRECT("申込書!H25"))</f>
        <v/>
      </c>
      <c r="Q114" s="22" t="str">
        <f ca="1">IF(INDIRECT("申込書!I25")="","",INDIRECT("申込書!I25"))</f>
        <v/>
      </c>
      <c r="R114" s="25" t="str">
        <f ca="1">IF(INDIRECT("申込書!G3")="","",IF(INDIRECT("申込書!I25")=INDIRECT("申込書!G4"),INDIRECT("申込書!G3"),""))</f>
        <v/>
      </c>
      <c r="S114" s="24"/>
      <c r="T114" s="24" t="str">
        <f ca="1">IF(INDIRECT("申込書!J25")="","",INDIRECT("申込書!J25"))</f>
        <v/>
      </c>
      <c r="U114" s="24"/>
      <c r="V114" s="24" t="str">
        <f ca="1">IF(INDIRECT("申込書!L25")="","",INDIRECT("申込書!L25"))</f>
        <v/>
      </c>
      <c r="W114" s="25"/>
      <c r="X114" s="48"/>
      <c r="Y114" s="48"/>
      <c r="Z114" s="48"/>
      <c r="AA114" s="14" t="s">
        <v>118</v>
      </c>
      <c r="AB114" s="23">
        <f ca="1">INDIRECT("申込書!AH25")</f>
        <v>0</v>
      </c>
    </row>
    <row r="115" spans="1:28" ht="10.25" customHeight="1" x14ac:dyDescent="0.2">
      <c r="A115" s="30" t="str">
        <f ca="1">IF(OR(D115="",E115="",ISERROR(B115)),"",IF(AB115="ｺﾝﾊﾞｲﾝﾄﾞA",VLOOKUP(D115&amp;"ｺﾝﾊﾞｲﾝﾄﾞA",クラス・種目リスト!$A$2:$B$26,2,FALSE),IF(AB115="ｺﾝﾊﾞｲﾝﾄﾞB",VLOOKUP(D115&amp;"ｺﾝﾊﾞｲﾝﾄﾞB",クラス・種目リスト!$A$2:$B$26,2,FALSE),"")))</f>
        <v/>
      </c>
      <c r="B115" s="30" t="str">
        <f ca="1">IF(E115="","",IF(O115=1,VLOOKUP(E115,クラス・種目リスト!$A$111:$C$114,2,FALSE),IF(O115=2,VLOOKUP(E115,クラス・種目リスト!$A$116:$C$119,2,FALSE),"")))</f>
        <v/>
      </c>
      <c r="C115" s="30"/>
      <c r="D115" s="22" t="str">
        <f t="shared" ca="1" si="1"/>
        <v>５・６年女子</v>
      </c>
      <c r="E115" s="22" t="str">
        <f ca="1">IF(AB115="ｺﾝﾊﾞｲﾝﾄﾞA","走高跳",IF(AB115="ｺﾝﾊﾞｲﾝﾄﾞB","ｼﾞｬﾍﾞﾘｯｸﾎﾞｰﾙ投",""))</f>
        <v/>
      </c>
      <c r="F115" s="25" t="str">
        <f ca="1">IF(OR(A115="",OR(A115&lt;20,A115&gt;23)),"",VLOOKUP(D115,クラス・種目リスト!$A$2:$B$26,2,FALSE))</f>
        <v/>
      </c>
      <c r="G115" s="14"/>
      <c r="H115" s="30"/>
      <c r="I115" s="25" t="str">
        <f ca="1">IF(INDIRECT("申込書!B25")="","",INDIRECT("申込書!B25"))</f>
        <v/>
      </c>
      <c r="J115" s="22" t="str">
        <f ca="1">ASC(IF(INDIRECT("申込書!D25")="","",INDIRECT("申込書!D25")&amp;"　"&amp;INDIRECT("申込書!E25")))</f>
        <v/>
      </c>
      <c r="K115" s="22" t="str">
        <f ca="1">ASC(IF(INDIRECT("申込書!F25")="","",INDIRECT("申込書!F25")&amp;"　"&amp;INDIRECT("申込書!G25")))</f>
        <v/>
      </c>
      <c r="L115" s="22"/>
      <c r="M115" s="22"/>
      <c r="N115" s="14"/>
      <c r="O115" s="22" t="str">
        <f ca="1">IF(INDIRECT("申込書!C25")="","",INDIRECT("申込書!C25"))</f>
        <v/>
      </c>
      <c r="P115" s="22" t="str">
        <f ca="1">IF(INDIRECT("申込書!H25")="","",INDIRECT("申込書!H25"))</f>
        <v/>
      </c>
      <c r="Q115" s="22" t="str">
        <f ca="1">IF(INDIRECT("申込書!I25")="","",INDIRECT("申込書!I25"))</f>
        <v/>
      </c>
      <c r="R115" s="25" t="str">
        <f ca="1">IF(INDIRECT("申込書!G3")="","",IF(INDIRECT("申込書!I25")=INDIRECT("申込書!G4"),INDIRECT("申込書!G3"),""))</f>
        <v/>
      </c>
      <c r="S115" s="24"/>
      <c r="T115" s="24" t="str">
        <f ca="1">IF(INDIRECT("申込書!J25")="","",INDIRECT("申込書!J25"))</f>
        <v/>
      </c>
      <c r="U115" s="24"/>
      <c r="V115" s="24" t="str">
        <f ca="1">IF(INDIRECT("申込書!L25")="","",INDIRECT("申込書!L25"))</f>
        <v/>
      </c>
      <c r="W115" s="25"/>
      <c r="X115" s="14"/>
      <c r="Y115" s="14"/>
      <c r="Z115" s="14"/>
      <c r="AA115" s="14" t="s">
        <v>118</v>
      </c>
      <c r="AB115" s="23">
        <f t="shared" ref="AB115" ca="1" si="6">INDIRECT("申込書!AH25")</f>
        <v>0</v>
      </c>
    </row>
    <row r="116" spans="1:28" ht="10.25" customHeight="1" x14ac:dyDescent="0.2">
      <c r="A116" s="30" t="str">
        <f ca="1">IF(OR(D116="",E116="",ISERROR(B116)),"",IF(AB116="ｺﾝﾊﾞｲﾝﾄﾞA",VLOOKUP(D116&amp;"ｺﾝﾊﾞｲﾝﾄﾞA",クラス・種目リスト!$A$2:$B$26,2,FALSE),IF(AB116="ｺﾝﾊﾞｲﾝﾄﾞB",VLOOKUP(D116&amp;"ｺﾝﾊﾞｲﾝﾄﾞB",クラス・種目リスト!$A$2:$B$26,2,FALSE),"")))</f>
        <v/>
      </c>
      <c r="B116" s="30" t="str">
        <f ca="1">IF(E116="","",IF(O116=1,VLOOKUP(E116,クラス・種目リスト!$A$111:$C$114,2,FALSE),IF(O116=2,VLOOKUP(E116,クラス・種目リスト!$A$116:$C$119,2,FALSE),"")))</f>
        <v/>
      </c>
      <c r="C116" s="30"/>
      <c r="D116" s="22" t="str">
        <f t="shared" ca="1" si="1"/>
        <v>５・６年女子</v>
      </c>
      <c r="E116" s="22" t="str">
        <f t="shared" ca="1" si="0"/>
        <v/>
      </c>
      <c r="F116" s="25" t="str">
        <f ca="1">IF(OR(A116="",OR(A116&lt;20,A116&gt;23)),"",VLOOKUP(D116,クラス・種目リスト!$A$2:$B$26,2,FALSE))</f>
        <v/>
      </c>
      <c r="G116" s="14"/>
      <c r="H116" s="30"/>
      <c r="I116" s="25" t="str">
        <f ca="1">IF(INDIRECT("申込書!B26")="","",INDIRECT("申込書!B26"))</f>
        <v/>
      </c>
      <c r="J116" s="22" t="str">
        <f ca="1">ASC(IF(INDIRECT("申込書!D26")="","",INDIRECT("申込書!D26")&amp;"　"&amp;INDIRECT("申込書!E26")))</f>
        <v/>
      </c>
      <c r="K116" s="22" t="str">
        <f ca="1">ASC(IF(INDIRECT("申込書!F26")="","",INDIRECT("申込書!F26")&amp;"　"&amp;INDIRECT("申込書!G26")))</f>
        <v/>
      </c>
      <c r="L116" s="22"/>
      <c r="M116" s="22"/>
      <c r="N116" s="14"/>
      <c r="O116" s="22" t="str">
        <f ca="1">IF(INDIRECT("申込書!C26")="","",INDIRECT("申込書!C26"))</f>
        <v/>
      </c>
      <c r="P116" s="22" t="str">
        <f ca="1">IF(INDIRECT("申込書!H26")="","",INDIRECT("申込書!H26"))</f>
        <v/>
      </c>
      <c r="Q116" s="22" t="str">
        <f ca="1">IF(INDIRECT("申込書!I26")="","",INDIRECT("申込書!I26"))</f>
        <v/>
      </c>
      <c r="R116" s="25" t="str">
        <f ca="1">IF(INDIRECT("申込書!G3")="","",IF(INDIRECT("申込書!I26")=INDIRECT("申込書!G4"),INDIRECT("申込書!G3"),""))</f>
        <v/>
      </c>
      <c r="S116" s="24"/>
      <c r="T116" s="24" t="str">
        <f ca="1">IF(INDIRECT("申込書!J26")="","",INDIRECT("申込書!J26"))</f>
        <v/>
      </c>
      <c r="U116" s="24"/>
      <c r="V116" s="24" t="str">
        <f ca="1">IF(INDIRECT("申込書!L26")="","",INDIRECT("申込書!L26"))</f>
        <v/>
      </c>
      <c r="W116" s="25"/>
      <c r="X116" s="48"/>
      <c r="Y116" s="48"/>
      <c r="Z116" s="48"/>
      <c r="AA116" s="14" t="s">
        <v>118</v>
      </c>
      <c r="AB116" s="23">
        <f ca="1">INDIRECT("申込書!AH26")</f>
        <v>0</v>
      </c>
    </row>
    <row r="117" spans="1:28" ht="10.25" customHeight="1" x14ac:dyDescent="0.2">
      <c r="A117" s="30" t="str">
        <f ca="1">IF(OR(D117="",E117="",ISERROR(B117)),"",IF(AB117="ｺﾝﾊﾞｲﾝﾄﾞA",VLOOKUP(D117&amp;"ｺﾝﾊﾞｲﾝﾄﾞA",クラス・種目リスト!$A$2:$B$26,2,FALSE),IF(AB117="ｺﾝﾊﾞｲﾝﾄﾞB",VLOOKUP(D117&amp;"ｺﾝﾊﾞｲﾝﾄﾞB",クラス・種目リスト!$A$2:$B$26,2,FALSE),"")))</f>
        <v/>
      </c>
      <c r="B117" s="30" t="str">
        <f ca="1">IF(E117="","",IF(O117=1,VLOOKUP(E117,クラス・種目リスト!$A$111:$C$114,2,FALSE),IF(O117=2,VLOOKUP(E117,クラス・種目リスト!$A$116:$C$119,2,FALSE),"")))</f>
        <v/>
      </c>
      <c r="C117" s="30"/>
      <c r="D117" s="22" t="str">
        <f t="shared" ca="1" si="1"/>
        <v>５・６年女子</v>
      </c>
      <c r="E117" s="22" t="str">
        <f ca="1">IF(AB117="ｺﾝﾊﾞｲﾝﾄﾞA","走高跳",IF(AB117="ｺﾝﾊﾞｲﾝﾄﾞB","ｼﾞｬﾍﾞﾘｯｸﾎﾞｰﾙ投",""))</f>
        <v/>
      </c>
      <c r="F117" s="25" t="str">
        <f ca="1">IF(OR(A117="",OR(A117&lt;20,A117&gt;23)),"",VLOOKUP(D117,クラス・種目リスト!$A$2:$B$26,2,FALSE))</f>
        <v/>
      </c>
      <c r="G117" s="14"/>
      <c r="H117" s="30"/>
      <c r="I117" s="25" t="str">
        <f ca="1">IF(INDIRECT("申込書!B26")="","",INDIRECT("申込書!B26"))</f>
        <v/>
      </c>
      <c r="J117" s="22" t="str">
        <f ca="1">ASC(IF(INDIRECT("申込書!D26")="","",INDIRECT("申込書!D26")&amp;"　"&amp;INDIRECT("申込書!E26")))</f>
        <v/>
      </c>
      <c r="K117" s="22" t="str">
        <f ca="1">ASC(IF(INDIRECT("申込書!F26")="","",INDIRECT("申込書!F26")&amp;"　"&amp;INDIRECT("申込書!G26")))</f>
        <v/>
      </c>
      <c r="L117" s="22"/>
      <c r="M117" s="22"/>
      <c r="N117" s="14"/>
      <c r="O117" s="22" t="str">
        <f ca="1">IF(INDIRECT("申込書!C26")="","",INDIRECT("申込書!C26"))</f>
        <v/>
      </c>
      <c r="P117" s="22" t="str">
        <f ca="1">IF(INDIRECT("申込書!H26")="","",INDIRECT("申込書!H26"))</f>
        <v/>
      </c>
      <c r="Q117" s="22" t="str">
        <f ca="1">IF(INDIRECT("申込書!I26")="","",INDIRECT("申込書!I26"))</f>
        <v/>
      </c>
      <c r="R117" s="25" t="str">
        <f ca="1">IF(INDIRECT("申込書!G3")="","",IF(INDIRECT("申込書!I26")=INDIRECT("申込書!G4"),INDIRECT("申込書!G3"),""))</f>
        <v/>
      </c>
      <c r="S117" s="24"/>
      <c r="T117" s="24" t="str">
        <f ca="1">IF(INDIRECT("申込書!J26")="","",INDIRECT("申込書!J26"))</f>
        <v/>
      </c>
      <c r="U117" s="24"/>
      <c r="V117" s="24" t="str">
        <f ca="1">IF(INDIRECT("申込書!L26")="","",INDIRECT("申込書!L26"))</f>
        <v/>
      </c>
      <c r="W117" s="25"/>
      <c r="X117" s="14"/>
      <c r="Y117" s="14"/>
      <c r="Z117" s="14"/>
      <c r="AA117" s="14" t="s">
        <v>118</v>
      </c>
      <c r="AB117" s="23">
        <f t="shared" ref="AB117" ca="1" si="7">INDIRECT("申込書!AH26")</f>
        <v>0</v>
      </c>
    </row>
    <row r="118" spans="1:28" ht="10.25" customHeight="1" x14ac:dyDescent="0.2">
      <c r="A118" s="30" t="str">
        <f ca="1">IF(OR(D118="",E118="",ISERROR(B118)),"",IF(AB118="ｺﾝﾊﾞｲﾝﾄﾞA",VLOOKUP(D118&amp;"ｺﾝﾊﾞｲﾝﾄﾞA",クラス・種目リスト!$A$2:$B$26,2,FALSE),IF(AB118="ｺﾝﾊﾞｲﾝﾄﾞB",VLOOKUP(D118&amp;"ｺﾝﾊﾞｲﾝﾄﾞB",クラス・種目リスト!$A$2:$B$26,2,FALSE),"")))</f>
        <v/>
      </c>
      <c r="B118" s="30" t="str">
        <f ca="1">IF(E118="","",IF(O118=1,VLOOKUP(E118,クラス・種目リスト!$A$111:$C$114,2,FALSE),IF(O118=2,VLOOKUP(E118,クラス・種目リスト!$A$116:$C$119,2,FALSE),"")))</f>
        <v/>
      </c>
      <c r="C118" s="30"/>
      <c r="D118" s="22" t="str">
        <f t="shared" ca="1" si="1"/>
        <v>５・６年女子</v>
      </c>
      <c r="E118" s="22" t="str">
        <f t="shared" ca="1" si="0"/>
        <v/>
      </c>
      <c r="F118" s="25" t="str">
        <f ca="1">IF(OR(A118="",OR(A118&lt;20,A118&gt;23)),"",VLOOKUP(D118,クラス・種目リスト!$A$2:$B$26,2,FALSE))</f>
        <v/>
      </c>
      <c r="G118" s="14"/>
      <c r="H118" s="30"/>
      <c r="I118" s="25" t="str">
        <f ca="1">IF(INDIRECT("申込書!B27")="","",INDIRECT("申込書!B27"))</f>
        <v/>
      </c>
      <c r="J118" s="22" t="str">
        <f ca="1">ASC(IF(INDIRECT("申込書!D27")="","",INDIRECT("申込書!D27")&amp;"　"&amp;INDIRECT("申込書!E27")))</f>
        <v/>
      </c>
      <c r="K118" s="22" t="str">
        <f ca="1">ASC(IF(INDIRECT("申込書!F27")="","",INDIRECT("申込書!F27")&amp;"　"&amp;INDIRECT("申込書!G27")))</f>
        <v/>
      </c>
      <c r="L118" s="22"/>
      <c r="M118" s="22"/>
      <c r="N118" s="14"/>
      <c r="O118" s="22" t="str">
        <f ca="1">IF(INDIRECT("申込書!C27")="","",INDIRECT("申込書!C27"))</f>
        <v/>
      </c>
      <c r="P118" s="22" t="str">
        <f ca="1">IF(INDIRECT("申込書!H27")="","",INDIRECT("申込書!H27"))</f>
        <v/>
      </c>
      <c r="Q118" s="22" t="str">
        <f ca="1">IF(INDIRECT("申込書!I27")="","",INDIRECT("申込書!I27"))</f>
        <v/>
      </c>
      <c r="R118" s="25" t="str">
        <f ca="1">IF(INDIRECT("申込書!G3")="","",IF(INDIRECT("申込書!I27")=INDIRECT("申込書!G4"),INDIRECT("申込書!G3"),""))</f>
        <v/>
      </c>
      <c r="S118" s="24"/>
      <c r="T118" s="24" t="str">
        <f ca="1">IF(INDIRECT("申込書!J27")="","",INDIRECT("申込書!J27"))</f>
        <v/>
      </c>
      <c r="U118" s="24"/>
      <c r="V118" s="24" t="str">
        <f ca="1">IF(INDIRECT("申込書!L27")="","",INDIRECT("申込書!L27"))</f>
        <v/>
      </c>
      <c r="W118" s="25"/>
      <c r="X118" s="48"/>
      <c r="Y118" s="48"/>
      <c r="Z118" s="48"/>
      <c r="AA118" s="14" t="s">
        <v>118</v>
      </c>
      <c r="AB118" s="23">
        <f ca="1">INDIRECT("申込書!AH27")</f>
        <v>0</v>
      </c>
    </row>
    <row r="119" spans="1:28" ht="10.25" customHeight="1" x14ac:dyDescent="0.2">
      <c r="A119" s="30" t="str">
        <f ca="1">IF(OR(D119="",E119="",ISERROR(B119)),"",IF(AB119="ｺﾝﾊﾞｲﾝﾄﾞA",VLOOKUP(D119&amp;"ｺﾝﾊﾞｲﾝﾄﾞA",クラス・種目リスト!$A$2:$B$26,2,FALSE),IF(AB119="ｺﾝﾊﾞｲﾝﾄﾞB",VLOOKUP(D119&amp;"ｺﾝﾊﾞｲﾝﾄﾞB",クラス・種目リスト!$A$2:$B$26,2,FALSE),"")))</f>
        <v/>
      </c>
      <c r="B119" s="30" t="str">
        <f ca="1">IF(E119="","",IF(O119=1,VLOOKUP(E119,クラス・種目リスト!$A$111:$C$114,2,FALSE),IF(O119=2,VLOOKUP(E119,クラス・種目リスト!$A$116:$C$119,2,FALSE),"")))</f>
        <v/>
      </c>
      <c r="C119" s="30"/>
      <c r="D119" s="22" t="str">
        <f t="shared" ca="1" si="1"/>
        <v>５・６年女子</v>
      </c>
      <c r="E119" s="22" t="str">
        <f ca="1">IF(AB119="ｺﾝﾊﾞｲﾝﾄﾞA","走高跳",IF(AB119="ｺﾝﾊﾞｲﾝﾄﾞB","ｼﾞｬﾍﾞﾘｯｸﾎﾞｰﾙ投",""))</f>
        <v/>
      </c>
      <c r="F119" s="25" t="str">
        <f ca="1">IF(OR(A119="",OR(A119&lt;20,A119&gt;23)),"",VLOOKUP(D119,クラス・種目リスト!$A$2:$B$26,2,FALSE))</f>
        <v/>
      </c>
      <c r="G119" s="14"/>
      <c r="H119" s="30"/>
      <c r="I119" s="25" t="str">
        <f ca="1">IF(INDIRECT("申込書!B27")="","",INDIRECT("申込書!B27"))</f>
        <v/>
      </c>
      <c r="J119" s="22" t="str">
        <f ca="1">ASC(IF(INDIRECT("申込書!D27")="","",INDIRECT("申込書!D27")&amp;"　"&amp;INDIRECT("申込書!E27")))</f>
        <v/>
      </c>
      <c r="K119" s="22" t="str">
        <f ca="1">ASC(IF(INDIRECT("申込書!F27")="","",INDIRECT("申込書!F27")&amp;"　"&amp;INDIRECT("申込書!G27")))</f>
        <v/>
      </c>
      <c r="L119" s="22"/>
      <c r="M119" s="22"/>
      <c r="N119" s="14"/>
      <c r="O119" s="22" t="str">
        <f ca="1">IF(INDIRECT("申込書!C27")="","",INDIRECT("申込書!C27"))</f>
        <v/>
      </c>
      <c r="P119" s="22" t="str">
        <f ca="1">IF(INDIRECT("申込書!H27")="","",INDIRECT("申込書!H27"))</f>
        <v/>
      </c>
      <c r="Q119" s="22" t="str">
        <f ca="1">IF(INDIRECT("申込書!I27")="","",INDIRECT("申込書!I27"))</f>
        <v/>
      </c>
      <c r="R119" s="25" t="str">
        <f ca="1">IF(INDIRECT("申込書!G3")="","",IF(INDIRECT("申込書!I27")=INDIRECT("申込書!G4"),INDIRECT("申込書!G3"),""))</f>
        <v/>
      </c>
      <c r="S119" s="24"/>
      <c r="T119" s="24" t="str">
        <f ca="1">IF(INDIRECT("申込書!J27")="","",INDIRECT("申込書!J27"))</f>
        <v/>
      </c>
      <c r="U119" s="24"/>
      <c r="V119" s="24" t="str">
        <f ca="1">IF(INDIRECT("申込書!L27")="","",INDIRECT("申込書!L27"))</f>
        <v/>
      </c>
      <c r="W119" s="25"/>
      <c r="X119" s="14"/>
      <c r="Y119" s="14"/>
      <c r="Z119" s="14"/>
      <c r="AA119" s="14" t="s">
        <v>118</v>
      </c>
      <c r="AB119" s="23">
        <f t="shared" ref="AB119" ca="1" si="8">INDIRECT("申込書!AH27")</f>
        <v>0</v>
      </c>
    </row>
    <row r="120" spans="1:28" ht="10.25" customHeight="1" x14ac:dyDescent="0.2">
      <c r="A120" s="30" t="str">
        <f ca="1">IF(OR(D120="",E120="",ISERROR(B120)),"",IF(AB120="ｺﾝﾊﾞｲﾝﾄﾞA",VLOOKUP(D120&amp;"ｺﾝﾊﾞｲﾝﾄﾞA",クラス・種目リスト!$A$2:$B$26,2,FALSE),IF(AB120="ｺﾝﾊﾞｲﾝﾄﾞB",VLOOKUP(D120&amp;"ｺﾝﾊﾞｲﾝﾄﾞB",クラス・種目リスト!$A$2:$B$26,2,FALSE),"")))</f>
        <v/>
      </c>
      <c r="B120" s="30" t="str">
        <f ca="1">IF(E120="","",IF(O120=1,VLOOKUP(E120,クラス・種目リスト!$A$111:$C$114,2,FALSE),IF(O120=2,VLOOKUP(E120,クラス・種目リスト!$A$116:$C$119,2,FALSE),"")))</f>
        <v/>
      </c>
      <c r="C120" s="30"/>
      <c r="D120" s="22" t="str">
        <f t="shared" ca="1" si="1"/>
        <v>５・６年女子</v>
      </c>
      <c r="E120" s="22" t="str">
        <f t="shared" ca="1" si="0"/>
        <v/>
      </c>
      <c r="F120" s="25" t="str">
        <f ca="1">IF(OR(A120="",OR(A120&lt;20,A120&gt;23)),"",VLOOKUP(D120,クラス・種目リスト!$A$2:$B$26,2,FALSE))</f>
        <v/>
      </c>
      <c r="G120" s="14"/>
      <c r="H120" s="30"/>
      <c r="I120" s="25" t="str">
        <f ca="1">IF(INDIRECT("申込書!B28")="","",INDIRECT("申込書!B28"))</f>
        <v/>
      </c>
      <c r="J120" s="22" t="str">
        <f ca="1">ASC(IF(INDIRECT("申込書!D28")="","",INDIRECT("申込書!D28")&amp;"　"&amp;INDIRECT("申込書!E28")))</f>
        <v/>
      </c>
      <c r="K120" s="22" t="str">
        <f ca="1">ASC(IF(INDIRECT("申込書!F28")="","",INDIRECT("申込書!F28")&amp;"　"&amp;INDIRECT("申込書!G28")))</f>
        <v/>
      </c>
      <c r="L120" s="22"/>
      <c r="M120" s="22"/>
      <c r="N120" s="14"/>
      <c r="O120" s="22" t="str">
        <f ca="1">IF(INDIRECT("申込書!C28")="","",INDIRECT("申込書!C28"))</f>
        <v/>
      </c>
      <c r="P120" s="22" t="str">
        <f ca="1">IF(INDIRECT("申込書!H28")="","",INDIRECT("申込書!H28"))</f>
        <v/>
      </c>
      <c r="Q120" s="22" t="str">
        <f ca="1">IF(INDIRECT("申込書!I28")="","",INDIRECT("申込書!I28"))</f>
        <v/>
      </c>
      <c r="R120" s="25" t="str">
        <f ca="1">IF(INDIRECT("申込書!G3")="","",IF(INDIRECT("申込書!I28")=INDIRECT("申込書!G4"),INDIRECT("申込書!G3"),""))</f>
        <v/>
      </c>
      <c r="S120" s="24"/>
      <c r="T120" s="24" t="str">
        <f ca="1">IF(INDIRECT("申込書!J28")="","",INDIRECT("申込書!J28"))</f>
        <v/>
      </c>
      <c r="U120" s="24"/>
      <c r="V120" s="24" t="str">
        <f ca="1">IF(INDIRECT("申込書!L28")="","",INDIRECT("申込書!L28"))</f>
        <v/>
      </c>
      <c r="W120" s="25"/>
      <c r="X120" s="48"/>
      <c r="Y120" s="48"/>
      <c r="Z120" s="48"/>
      <c r="AA120" s="14" t="s">
        <v>118</v>
      </c>
      <c r="AB120" s="23">
        <f ca="1">INDIRECT("申込書!AH28")</f>
        <v>0</v>
      </c>
    </row>
    <row r="121" spans="1:28" ht="10.25" customHeight="1" x14ac:dyDescent="0.2">
      <c r="A121" s="30" t="str">
        <f ca="1">IF(OR(D121="",E121="",ISERROR(B121)),"",IF(AB121="ｺﾝﾊﾞｲﾝﾄﾞA",VLOOKUP(D121&amp;"ｺﾝﾊﾞｲﾝﾄﾞA",クラス・種目リスト!$A$2:$B$26,2,FALSE),IF(AB121="ｺﾝﾊﾞｲﾝﾄﾞB",VLOOKUP(D121&amp;"ｺﾝﾊﾞｲﾝﾄﾞB",クラス・種目リスト!$A$2:$B$26,2,FALSE),"")))</f>
        <v/>
      </c>
      <c r="B121" s="30" t="str">
        <f ca="1">IF(E121="","",IF(O121=1,VLOOKUP(E121,クラス・種目リスト!$A$111:$C$114,2,FALSE),IF(O121=2,VLOOKUP(E121,クラス・種目リスト!$A$116:$C$119,2,FALSE),"")))</f>
        <v/>
      </c>
      <c r="C121" s="30"/>
      <c r="D121" s="22" t="str">
        <f t="shared" ca="1" si="1"/>
        <v>５・６年女子</v>
      </c>
      <c r="E121" s="22" t="str">
        <f ca="1">IF(AB121="ｺﾝﾊﾞｲﾝﾄﾞA","走高跳",IF(AB121="ｺﾝﾊﾞｲﾝﾄﾞB","ｼﾞｬﾍﾞﾘｯｸﾎﾞｰﾙ投",""))</f>
        <v/>
      </c>
      <c r="F121" s="25" t="str">
        <f ca="1">IF(OR(A121="",OR(A121&lt;20,A121&gt;23)),"",VLOOKUP(D121,クラス・種目リスト!$A$2:$B$26,2,FALSE))</f>
        <v/>
      </c>
      <c r="G121" s="14"/>
      <c r="H121" s="30"/>
      <c r="I121" s="25" t="str">
        <f ca="1">IF(INDIRECT("申込書!B28")="","",INDIRECT("申込書!B28"))</f>
        <v/>
      </c>
      <c r="J121" s="22" t="str">
        <f ca="1">ASC(IF(INDIRECT("申込書!D28")="","",INDIRECT("申込書!D28")&amp;"　"&amp;INDIRECT("申込書!E28")))</f>
        <v/>
      </c>
      <c r="K121" s="22" t="str">
        <f ca="1">ASC(IF(INDIRECT("申込書!F28")="","",INDIRECT("申込書!F28")&amp;"　"&amp;INDIRECT("申込書!G28")))</f>
        <v/>
      </c>
      <c r="L121" s="22"/>
      <c r="M121" s="22"/>
      <c r="N121" s="14"/>
      <c r="O121" s="22" t="str">
        <f ca="1">IF(INDIRECT("申込書!C28")="","",INDIRECT("申込書!C28"))</f>
        <v/>
      </c>
      <c r="P121" s="22" t="str">
        <f ca="1">IF(INDIRECT("申込書!H28")="","",INDIRECT("申込書!H28"))</f>
        <v/>
      </c>
      <c r="Q121" s="22" t="str">
        <f ca="1">IF(INDIRECT("申込書!I28")="","",INDIRECT("申込書!I28"))</f>
        <v/>
      </c>
      <c r="R121" s="25" t="str">
        <f ca="1">IF(INDIRECT("申込書!G3")="","",IF(INDIRECT("申込書!I28")=INDIRECT("申込書!G4"),INDIRECT("申込書!G3"),""))</f>
        <v/>
      </c>
      <c r="S121" s="24"/>
      <c r="T121" s="24" t="str">
        <f ca="1">IF(INDIRECT("申込書!J28")="","",INDIRECT("申込書!J28"))</f>
        <v/>
      </c>
      <c r="U121" s="24"/>
      <c r="V121" s="24" t="str">
        <f ca="1">IF(INDIRECT("申込書!L28")="","",INDIRECT("申込書!L28"))</f>
        <v/>
      </c>
      <c r="W121" s="25"/>
      <c r="X121" s="14"/>
      <c r="Y121" s="14"/>
      <c r="Z121" s="14"/>
      <c r="AA121" s="14" t="s">
        <v>118</v>
      </c>
      <c r="AB121" s="23">
        <f t="shared" ref="AB121" ca="1" si="9">INDIRECT("申込書!AH28")</f>
        <v>0</v>
      </c>
    </row>
    <row r="122" spans="1:28" ht="10.25" customHeight="1" x14ac:dyDescent="0.2">
      <c r="A122" s="30" t="str">
        <f ca="1">IF(OR(D122="",E122="",ISERROR(B122)),"",IF(AB122="ｺﾝﾊﾞｲﾝﾄﾞA",VLOOKUP(D122&amp;"ｺﾝﾊﾞｲﾝﾄﾞA",クラス・種目リスト!$A$2:$B$26,2,FALSE),IF(AB122="ｺﾝﾊﾞｲﾝﾄﾞB",VLOOKUP(D122&amp;"ｺﾝﾊﾞｲﾝﾄﾞB",クラス・種目リスト!$A$2:$B$26,2,FALSE),"")))</f>
        <v/>
      </c>
      <c r="B122" s="30" t="str">
        <f ca="1">IF(E122="","",IF(O122=1,VLOOKUP(E122,クラス・種目リスト!$A$111:$C$114,2,FALSE),IF(O122=2,VLOOKUP(E122,クラス・種目リスト!$A$116:$C$119,2,FALSE),"")))</f>
        <v/>
      </c>
      <c r="C122" s="30"/>
      <c r="D122" s="22" t="str">
        <f t="shared" ca="1" si="1"/>
        <v>５・６年女子</v>
      </c>
      <c r="E122" s="22" t="str">
        <f t="shared" ca="1" si="0"/>
        <v/>
      </c>
      <c r="F122" s="25" t="str">
        <f ca="1">IF(OR(A122="",OR(A122&lt;20,A122&gt;23)),"",VLOOKUP(D122,クラス・種目リスト!$A$2:$B$26,2,FALSE))</f>
        <v/>
      </c>
      <c r="G122" s="14"/>
      <c r="H122" s="30"/>
      <c r="I122" s="25" t="str">
        <f ca="1">IF(INDIRECT("申込書!B29")="","",INDIRECT("申込書!B29"))</f>
        <v/>
      </c>
      <c r="J122" s="22" t="str">
        <f ca="1">ASC(IF(INDIRECT("申込書!D29")="","",INDIRECT("申込書!D29")&amp;"　"&amp;INDIRECT("申込書!E29")))</f>
        <v/>
      </c>
      <c r="K122" s="22" t="str">
        <f ca="1">ASC(IF(INDIRECT("申込書!F29")="","",INDIRECT("申込書!F29")&amp;"　"&amp;INDIRECT("申込書!G29")))</f>
        <v/>
      </c>
      <c r="L122" s="22"/>
      <c r="M122" s="22"/>
      <c r="N122" s="14"/>
      <c r="O122" s="22" t="str">
        <f ca="1">IF(INDIRECT("申込書!C29")="","",INDIRECT("申込書!C29"))</f>
        <v/>
      </c>
      <c r="P122" s="22" t="str">
        <f ca="1">IF(INDIRECT("申込書!H29")="","",INDIRECT("申込書!H29"))</f>
        <v/>
      </c>
      <c r="Q122" s="22" t="str">
        <f ca="1">IF(INDIRECT("申込書!I29")="","",INDIRECT("申込書!I29"))</f>
        <v/>
      </c>
      <c r="R122" s="25" t="str">
        <f ca="1">IF(INDIRECT("申込書!G3")="","",IF(INDIRECT("申込書!I29")=INDIRECT("申込書!G4"),INDIRECT("申込書!G3"),""))</f>
        <v/>
      </c>
      <c r="S122" s="24"/>
      <c r="T122" s="24" t="str">
        <f ca="1">IF(INDIRECT("申込書!J29")="","",INDIRECT("申込書!J29"))</f>
        <v/>
      </c>
      <c r="U122" s="24"/>
      <c r="V122" s="24" t="str">
        <f ca="1">IF(INDIRECT("申込書!L29")="","",INDIRECT("申込書!L29"))</f>
        <v/>
      </c>
      <c r="W122" s="25"/>
      <c r="X122" s="48"/>
      <c r="Y122" s="48"/>
      <c r="Z122" s="48"/>
      <c r="AA122" s="14" t="s">
        <v>118</v>
      </c>
      <c r="AB122" s="23">
        <f ca="1">INDIRECT("申込書!AH29")</f>
        <v>0</v>
      </c>
    </row>
    <row r="123" spans="1:28" ht="10.25" customHeight="1" x14ac:dyDescent="0.2">
      <c r="A123" s="30" t="str">
        <f ca="1">IF(OR(D123="",E123="",ISERROR(B123)),"",IF(AB123="ｺﾝﾊﾞｲﾝﾄﾞA",VLOOKUP(D123&amp;"ｺﾝﾊﾞｲﾝﾄﾞA",クラス・種目リスト!$A$2:$B$26,2,FALSE),IF(AB123="ｺﾝﾊﾞｲﾝﾄﾞB",VLOOKUP(D123&amp;"ｺﾝﾊﾞｲﾝﾄﾞB",クラス・種目リスト!$A$2:$B$26,2,FALSE),"")))</f>
        <v/>
      </c>
      <c r="B123" s="30" t="str">
        <f ca="1">IF(E123="","",IF(O123=1,VLOOKUP(E123,クラス・種目リスト!$A$111:$C$114,2,FALSE),IF(O123=2,VLOOKUP(E123,クラス・種目リスト!$A$116:$C$119,2,FALSE),"")))</f>
        <v/>
      </c>
      <c r="C123" s="30"/>
      <c r="D123" s="22" t="str">
        <f t="shared" ca="1" si="1"/>
        <v>５・６年女子</v>
      </c>
      <c r="E123" s="22" t="str">
        <f ca="1">IF(AB123="ｺﾝﾊﾞｲﾝﾄﾞA","走高跳",IF(AB123="ｺﾝﾊﾞｲﾝﾄﾞB","ｼﾞｬﾍﾞﾘｯｸﾎﾞｰﾙ投",""))</f>
        <v/>
      </c>
      <c r="F123" s="25" t="str">
        <f ca="1">IF(OR(A123="",OR(A123&lt;20,A123&gt;23)),"",VLOOKUP(D123,クラス・種目リスト!$A$2:$B$26,2,FALSE))</f>
        <v/>
      </c>
      <c r="G123" s="14"/>
      <c r="H123" s="30"/>
      <c r="I123" s="25" t="str">
        <f ca="1">IF(INDIRECT("申込書!B29")="","",INDIRECT("申込書!B29"))</f>
        <v/>
      </c>
      <c r="J123" s="22" t="str">
        <f ca="1">ASC(IF(INDIRECT("申込書!D29")="","",INDIRECT("申込書!D29")&amp;"　"&amp;INDIRECT("申込書!E29")))</f>
        <v/>
      </c>
      <c r="K123" s="22" t="str">
        <f ca="1">ASC(IF(INDIRECT("申込書!F29")="","",INDIRECT("申込書!F29")&amp;"　"&amp;INDIRECT("申込書!G29")))</f>
        <v/>
      </c>
      <c r="L123" s="22"/>
      <c r="M123" s="22"/>
      <c r="N123" s="14"/>
      <c r="O123" s="22" t="str">
        <f ca="1">IF(INDIRECT("申込書!C29")="","",INDIRECT("申込書!C29"))</f>
        <v/>
      </c>
      <c r="P123" s="22" t="str">
        <f ca="1">IF(INDIRECT("申込書!H29")="","",INDIRECT("申込書!H29"))</f>
        <v/>
      </c>
      <c r="Q123" s="22" t="str">
        <f ca="1">IF(INDIRECT("申込書!I29")="","",INDIRECT("申込書!I29"))</f>
        <v/>
      </c>
      <c r="R123" s="25" t="str">
        <f ca="1">IF(INDIRECT("申込書!G3")="","",IF(INDIRECT("申込書!I29")=INDIRECT("申込書!G4"),INDIRECT("申込書!G3"),""))</f>
        <v/>
      </c>
      <c r="S123" s="24"/>
      <c r="T123" s="24" t="str">
        <f ca="1">IF(INDIRECT("申込書!J29")="","",INDIRECT("申込書!J29"))</f>
        <v/>
      </c>
      <c r="U123" s="24"/>
      <c r="V123" s="24" t="str">
        <f ca="1">IF(INDIRECT("申込書!L29")="","",INDIRECT("申込書!L29"))</f>
        <v/>
      </c>
      <c r="W123" s="25"/>
      <c r="X123" s="14"/>
      <c r="Y123" s="14"/>
      <c r="Z123" s="14"/>
      <c r="AA123" s="14" t="s">
        <v>118</v>
      </c>
      <c r="AB123" s="23">
        <f t="shared" ref="AB123" ca="1" si="10">INDIRECT("申込書!AH29")</f>
        <v>0</v>
      </c>
    </row>
    <row r="124" spans="1:28" ht="10.25" customHeight="1" x14ac:dyDescent="0.2">
      <c r="A124" s="30" t="str">
        <f ca="1">IF(OR(D124="",E124="",ISERROR(B124)),"",IF(AB124="ｺﾝﾊﾞｲﾝﾄﾞA",VLOOKUP(D124&amp;"ｺﾝﾊﾞｲﾝﾄﾞA",クラス・種目リスト!$A$2:$B$26,2,FALSE),IF(AB124="ｺﾝﾊﾞｲﾝﾄﾞB",VLOOKUP(D124&amp;"ｺﾝﾊﾞｲﾝﾄﾞB",クラス・種目リスト!$A$2:$B$26,2,FALSE),"")))</f>
        <v/>
      </c>
      <c r="B124" s="30" t="str">
        <f ca="1">IF(E124="","",IF(O124=1,VLOOKUP(E124,クラス・種目リスト!$A$111:$C$114,2,FALSE),IF(O124=2,VLOOKUP(E124,クラス・種目リスト!$A$116:$C$119,2,FALSE),"")))</f>
        <v/>
      </c>
      <c r="C124" s="30"/>
      <c r="D124" s="22" t="str">
        <f t="shared" ca="1" si="1"/>
        <v>５・６年女子</v>
      </c>
      <c r="E124" s="22" t="str">
        <f t="shared" ca="1" si="0"/>
        <v/>
      </c>
      <c r="F124" s="25" t="str">
        <f ca="1">IF(OR(A124="",OR(A124&lt;20,A124&gt;23)),"",VLOOKUP(D124,クラス・種目リスト!$A$2:$B$26,2,FALSE))</f>
        <v/>
      </c>
      <c r="G124" s="14"/>
      <c r="H124" s="30"/>
      <c r="I124" s="25" t="str">
        <f ca="1">IF(INDIRECT("申込書!B30")="","",INDIRECT("申込書!B30"))</f>
        <v/>
      </c>
      <c r="J124" s="22" t="str">
        <f ca="1">ASC(IF(INDIRECT("申込書!D30")="","",INDIRECT("申込書!D30")&amp;"　"&amp;INDIRECT("申込書!E30")))</f>
        <v/>
      </c>
      <c r="K124" s="22" t="str">
        <f ca="1">ASC(IF(INDIRECT("申込書!F30")="","",INDIRECT("申込書!F30")&amp;"　"&amp;INDIRECT("申込書!G30")))</f>
        <v/>
      </c>
      <c r="L124" s="22"/>
      <c r="M124" s="22"/>
      <c r="N124" s="14"/>
      <c r="O124" s="22" t="str">
        <f ca="1">IF(INDIRECT("申込書!C30")="","",INDIRECT("申込書!C30"))</f>
        <v/>
      </c>
      <c r="P124" s="22" t="str">
        <f ca="1">IF(INDIRECT("申込書!H30")="","",INDIRECT("申込書!H30"))</f>
        <v/>
      </c>
      <c r="Q124" s="22" t="str">
        <f ca="1">IF(INDIRECT("申込書!I30")="","",INDIRECT("申込書!I30"))</f>
        <v/>
      </c>
      <c r="R124" s="25" t="str">
        <f ca="1">IF(INDIRECT("申込書!G3")="","",IF(INDIRECT("申込書!I30")=INDIRECT("申込書!G4"),INDIRECT("申込書!G3"),""))</f>
        <v/>
      </c>
      <c r="S124" s="24"/>
      <c r="T124" s="24" t="str">
        <f ca="1">IF(INDIRECT("申込書!J30")="","",INDIRECT("申込書!J30"))</f>
        <v/>
      </c>
      <c r="U124" s="24"/>
      <c r="V124" s="24" t="str">
        <f ca="1">IF(INDIRECT("申込書!L30")="","",INDIRECT("申込書!L30"))</f>
        <v/>
      </c>
      <c r="W124" s="25"/>
      <c r="X124" s="48"/>
      <c r="Y124" s="48"/>
      <c r="Z124" s="48"/>
      <c r="AA124" s="14" t="s">
        <v>118</v>
      </c>
      <c r="AB124" s="23">
        <f ca="1">INDIRECT("申込書!AH30")</f>
        <v>0</v>
      </c>
    </row>
    <row r="125" spans="1:28" ht="10.25" customHeight="1" x14ac:dyDescent="0.2">
      <c r="A125" s="30" t="str">
        <f ca="1">IF(OR(D125="",E125="",ISERROR(B125)),"",IF(AB125="ｺﾝﾊﾞｲﾝﾄﾞA",VLOOKUP(D125&amp;"ｺﾝﾊﾞｲﾝﾄﾞA",クラス・種目リスト!$A$2:$B$26,2,FALSE),IF(AB125="ｺﾝﾊﾞｲﾝﾄﾞB",VLOOKUP(D125&amp;"ｺﾝﾊﾞｲﾝﾄﾞB",クラス・種目リスト!$A$2:$B$26,2,FALSE),"")))</f>
        <v/>
      </c>
      <c r="B125" s="30" t="str">
        <f ca="1">IF(E125="","",IF(O125=1,VLOOKUP(E125,クラス・種目リスト!$A$111:$C$114,2,FALSE),IF(O125=2,VLOOKUP(E125,クラス・種目リスト!$A$116:$C$119,2,FALSE),"")))</f>
        <v/>
      </c>
      <c r="C125" s="30"/>
      <c r="D125" s="22" t="str">
        <f t="shared" ca="1" si="1"/>
        <v>５・６年女子</v>
      </c>
      <c r="E125" s="22" t="str">
        <f ca="1">IF(AB125="ｺﾝﾊﾞｲﾝﾄﾞA","走高跳",IF(AB125="ｺﾝﾊﾞｲﾝﾄﾞB","ｼﾞｬﾍﾞﾘｯｸﾎﾞｰﾙ投",""))</f>
        <v/>
      </c>
      <c r="F125" s="25" t="str">
        <f ca="1">IF(OR(A125="",OR(A125&lt;20,A125&gt;23)),"",VLOOKUP(D125,クラス・種目リスト!$A$2:$B$26,2,FALSE))</f>
        <v/>
      </c>
      <c r="G125" s="14"/>
      <c r="H125" s="30"/>
      <c r="I125" s="25" t="str">
        <f ca="1">IF(INDIRECT("申込書!B30")="","",INDIRECT("申込書!B30"))</f>
        <v/>
      </c>
      <c r="J125" s="22" t="str">
        <f ca="1">ASC(IF(INDIRECT("申込書!D30")="","",INDIRECT("申込書!D30")&amp;"　"&amp;INDIRECT("申込書!E30")))</f>
        <v/>
      </c>
      <c r="K125" s="22" t="str">
        <f ca="1">ASC(IF(INDIRECT("申込書!F30")="","",INDIRECT("申込書!F30")&amp;"　"&amp;INDIRECT("申込書!G30")))</f>
        <v/>
      </c>
      <c r="L125" s="22"/>
      <c r="M125" s="22"/>
      <c r="N125" s="14"/>
      <c r="O125" s="22" t="str">
        <f ca="1">IF(INDIRECT("申込書!C30")="","",INDIRECT("申込書!C30"))</f>
        <v/>
      </c>
      <c r="P125" s="22" t="str">
        <f ca="1">IF(INDIRECT("申込書!H30")="","",INDIRECT("申込書!H30"))</f>
        <v/>
      </c>
      <c r="Q125" s="22" t="str">
        <f ca="1">IF(INDIRECT("申込書!I30")="","",INDIRECT("申込書!I30"))</f>
        <v/>
      </c>
      <c r="R125" s="25" t="str">
        <f ca="1">IF(INDIRECT("申込書!G3")="","",IF(INDIRECT("申込書!I30")=INDIRECT("申込書!G4"),INDIRECT("申込書!G3"),""))</f>
        <v/>
      </c>
      <c r="S125" s="24"/>
      <c r="T125" s="24" t="str">
        <f ca="1">IF(INDIRECT("申込書!J30")="","",INDIRECT("申込書!J30"))</f>
        <v/>
      </c>
      <c r="U125" s="24"/>
      <c r="V125" s="24" t="str">
        <f ca="1">IF(INDIRECT("申込書!L30")="","",INDIRECT("申込書!L30"))</f>
        <v/>
      </c>
      <c r="W125" s="25"/>
      <c r="X125" s="14"/>
      <c r="Y125" s="14"/>
      <c r="Z125" s="14"/>
      <c r="AA125" s="14" t="s">
        <v>118</v>
      </c>
      <c r="AB125" s="23">
        <f t="shared" ref="AB125" ca="1" si="11">INDIRECT("申込書!AH30")</f>
        <v>0</v>
      </c>
    </row>
    <row r="126" spans="1:28" ht="10.25" customHeight="1" x14ac:dyDescent="0.2">
      <c r="A126" s="30" t="str">
        <f ca="1">IF(OR(D126="",E126="",ISERROR(B126)),"",IF(AB126="ｺﾝﾊﾞｲﾝﾄﾞA",VLOOKUP(D126&amp;"ｺﾝﾊﾞｲﾝﾄﾞA",クラス・種目リスト!$A$2:$B$26,2,FALSE),IF(AB126="ｺﾝﾊﾞｲﾝﾄﾞB",VLOOKUP(D126&amp;"ｺﾝﾊﾞｲﾝﾄﾞB",クラス・種目リスト!$A$2:$B$26,2,FALSE),"")))</f>
        <v/>
      </c>
      <c r="B126" s="30" t="str">
        <f ca="1">IF(E126="","",IF(O126=1,VLOOKUP(E126,クラス・種目リスト!$A$111:$C$114,2,FALSE),IF(O126=2,VLOOKUP(E126,クラス・種目リスト!$A$116:$C$119,2,FALSE),"")))</f>
        <v/>
      </c>
      <c r="C126" s="30"/>
      <c r="D126" s="22" t="str">
        <f t="shared" ca="1" si="1"/>
        <v>５・６年女子</v>
      </c>
      <c r="E126" s="22" t="str">
        <f t="shared" ca="1" si="0"/>
        <v/>
      </c>
      <c r="F126" s="25" t="str">
        <f ca="1">IF(OR(A126="",OR(A126&lt;20,A126&gt;23)),"",VLOOKUP(D126,クラス・種目リスト!$A$2:$B$26,2,FALSE))</f>
        <v/>
      </c>
      <c r="G126" s="14"/>
      <c r="H126" s="30"/>
      <c r="I126" s="25" t="str">
        <f ca="1">IF(INDIRECT("申込書!B31")="","",INDIRECT("申込書!B31"))</f>
        <v/>
      </c>
      <c r="J126" s="22" t="str">
        <f ca="1">ASC(IF(INDIRECT("申込書!D31")="","",INDIRECT("申込書!D31")&amp;"　"&amp;INDIRECT("申込書!E31")))</f>
        <v/>
      </c>
      <c r="K126" s="22" t="str">
        <f ca="1">ASC(IF(INDIRECT("申込書!F31")="","",INDIRECT("申込書!F31")&amp;"　"&amp;INDIRECT("申込書!G31")))</f>
        <v/>
      </c>
      <c r="L126" s="22"/>
      <c r="M126" s="22"/>
      <c r="N126" s="14"/>
      <c r="O126" s="22" t="str">
        <f ca="1">IF(INDIRECT("申込書!C31")="","",INDIRECT("申込書!C31"))</f>
        <v/>
      </c>
      <c r="P126" s="22" t="str">
        <f ca="1">IF(INDIRECT("申込書!H31")="","",INDIRECT("申込書!H31"))</f>
        <v/>
      </c>
      <c r="Q126" s="22" t="str">
        <f ca="1">IF(INDIRECT("申込書!I31")="","",INDIRECT("申込書!I31"))</f>
        <v/>
      </c>
      <c r="R126" s="25" t="str">
        <f ca="1">IF(INDIRECT("申込書!G3")="","",IF(INDIRECT("申込書!I31")=INDIRECT("申込書!G4"),INDIRECT("申込書!G3"),""))</f>
        <v/>
      </c>
      <c r="S126" s="24"/>
      <c r="T126" s="24" t="str">
        <f ca="1">IF(INDIRECT("申込書!J31")="","",INDIRECT("申込書!J31"))</f>
        <v/>
      </c>
      <c r="U126" s="24"/>
      <c r="V126" s="24" t="str">
        <f ca="1">IF(INDIRECT("申込書!L31")="","",INDIRECT("申込書!L31"))</f>
        <v/>
      </c>
      <c r="W126" s="25"/>
      <c r="X126" s="48"/>
      <c r="Y126" s="48"/>
      <c r="Z126" s="48"/>
      <c r="AA126" s="14" t="s">
        <v>118</v>
      </c>
      <c r="AB126" s="23">
        <f ca="1">INDIRECT("申込書!AH31")</f>
        <v>0</v>
      </c>
    </row>
    <row r="127" spans="1:28" ht="10.25" customHeight="1" x14ac:dyDescent="0.2">
      <c r="A127" s="30" t="str">
        <f ca="1">IF(OR(D127="",E127="",ISERROR(B127)),"",IF(AB127="ｺﾝﾊﾞｲﾝﾄﾞA",VLOOKUP(D127&amp;"ｺﾝﾊﾞｲﾝﾄﾞA",クラス・種目リスト!$A$2:$B$26,2,FALSE),IF(AB127="ｺﾝﾊﾞｲﾝﾄﾞB",VLOOKUP(D127&amp;"ｺﾝﾊﾞｲﾝﾄﾞB",クラス・種目リスト!$A$2:$B$26,2,FALSE),"")))</f>
        <v/>
      </c>
      <c r="B127" s="30" t="str">
        <f ca="1">IF(E127="","",IF(O127=1,VLOOKUP(E127,クラス・種目リスト!$A$111:$C$114,2,FALSE),IF(O127=2,VLOOKUP(E127,クラス・種目リスト!$A$116:$C$119,2,FALSE),"")))</f>
        <v/>
      </c>
      <c r="C127" s="30"/>
      <c r="D127" s="22" t="str">
        <f t="shared" ca="1" si="1"/>
        <v>５・６年女子</v>
      </c>
      <c r="E127" s="22" t="str">
        <f ca="1">IF(AB127="ｺﾝﾊﾞｲﾝﾄﾞA","走高跳",IF(AB127="ｺﾝﾊﾞｲﾝﾄﾞB","ｼﾞｬﾍﾞﾘｯｸﾎﾞｰﾙ投",""))</f>
        <v/>
      </c>
      <c r="F127" s="25" t="str">
        <f ca="1">IF(OR(A127="",OR(A127&lt;20,A127&gt;23)),"",VLOOKUP(D127,クラス・種目リスト!$A$2:$B$26,2,FALSE))</f>
        <v/>
      </c>
      <c r="G127" s="14"/>
      <c r="H127" s="30"/>
      <c r="I127" s="25" t="str">
        <f ca="1">IF(INDIRECT("申込書!B31")="","",INDIRECT("申込書!B31"))</f>
        <v/>
      </c>
      <c r="J127" s="22" t="str">
        <f ca="1">ASC(IF(INDIRECT("申込書!D31")="","",INDIRECT("申込書!D31")&amp;"　"&amp;INDIRECT("申込書!E31")))</f>
        <v/>
      </c>
      <c r="K127" s="22" t="str">
        <f ca="1">ASC(IF(INDIRECT("申込書!F31")="","",INDIRECT("申込書!F31")&amp;"　"&amp;INDIRECT("申込書!G31")))</f>
        <v/>
      </c>
      <c r="L127" s="22"/>
      <c r="M127" s="22"/>
      <c r="N127" s="14"/>
      <c r="O127" s="22" t="str">
        <f ca="1">IF(INDIRECT("申込書!C31")="","",INDIRECT("申込書!C31"))</f>
        <v/>
      </c>
      <c r="P127" s="22" t="str">
        <f ca="1">IF(INDIRECT("申込書!H31")="","",INDIRECT("申込書!H31"))</f>
        <v/>
      </c>
      <c r="Q127" s="22" t="str">
        <f ca="1">IF(INDIRECT("申込書!I31")="","",INDIRECT("申込書!I31"))</f>
        <v/>
      </c>
      <c r="R127" s="25" t="str">
        <f ca="1">IF(INDIRECT("申込書!G3")="","",IF(INDIRECT("申込書!I31")=INDIRECT("申込書!G4"),INDIRECT("申込書!G3"),""))</f>
        <v/>
      </c>
      <c r="S127" s="24"/>
      <c r="T127" s="24" t="str">
        <f ca="1">IF(INDIRECT("申込書!J31")="","",INDIRECT("申込書!J31"))</f>
        <v/>
      </c>
      <c r="U127" s="24"/>
      <c r="V127" s="24" t="str">
        <f ca="1">IF(INDIRECT("申込書!L31")="","",INDIRECT("申込書!L31"))</f>
        <v/>
      </c>
      <c r="W127" s="25"/>
      <c r="X127" s="14"/>
      <c r="Y127" s="14"/>
      <c r="Z127" s="14"/>
      <c r="AA127" s="14" t="s">
        <v>118</v>
      </c>
      <c r="AB127" s="23">
        <f t="shared" ref="AB127" ca="1" si="12">INDIRECT("申込書!AH31")</f>
        <v>0</v>
      </c>
    </row>
    <row r="128" spans="1:28" ht="10.25" customHeight="1" x14ac:dyDescent="0.2">
      <c r="A128" s="30" t="str">
        <f ca="1">IF(OR(D128="",E128="",ISERROR(B128)),"",IF(AB128="ｺﾝﾊﾞｲﾝﾄﾞA",VLOOKUP(D128&amp;"ｺﾝﾊﾞｲﾝﾄﾞA",クラス・種目リスト!$A$2:$B$26,2,FALSE),IF(AB128="ｺﾝﾊﾞｲﾝﾄﾞB",VLOOKUP(D128&amp;"ｺﾝﾊﾞｲﾝﾄﾞB",クラス・種目リスト!$A$2:$B$26,2,FALSE),"")))</f>
        <v/>
      </c>
      <c r="B128" s="30" t="str">
        <f ca="1">IF(E128="","",IF(O128=1,VLOOKUP(E128,クラス・種目リスト!$A$111:$C$114,2,FALSE),IF(O128=2,VLOOKUP(E128,クラス・種目リスト!$A$116:$C$119,2,FALSE),"")))</f>
        <v/>
      </c>
      <c r="C128" s="30"/>
      <c r="D128" s="22" t="str">
        <f t="shared" ca="1" si="1"/>
        <v>５・６年女子</v>
      </c>
      <c r="E128" s="22" t="str">
        <f t="shared" ca="1" si="0"/>
        <v/>
      </c>
      <c r="F128" s="25" t="str">
        <f ca="1">IF(OR(A128="",OR(A128&lt;20,A128&gt;23)),"",VLOOKUP(D128,クラス・種目リスト!$A$2:$B$26,2,FALSE))</f>
        <v/>
      </c>
      <c r="G128" s="14"/>
      <c r="H128" s="30"/>
      <c r="I128" s="25" t="str">
        <f ca="1">IF(INDIRECT("申込書!B32")="","",INDIRECT("申込書!B32"))</f>
        <v/>
      </c>
      <c r="J128" s="22" t="str">
        <f ca="1">ASC(IF(INDIRECT("申込書!D32")="","",INDIRECT("申込書!D32")&amp;"　"&amp;INDIRECT("申込書!E32")))</f>
        <v/>
      </c>
      <c r="K128" s="22" t="str">
        <f ca="1">ASC(IF(INDIRECT("申込書!F32")="","",INDIRECT("申込書!F32")&amp;"　"&amp;INDIRECT("申込書!G32")))</f>
        <v/>
      </c>
      <c r="L128" s="22"/>
      <c r="M128" s="22"/>
      <c r="N128" s="14"/>
      <c r="O128" s="22" t="str">
        <f ca="1">IF(INDIRECT("申込書!C32")="","",INDIRECT("申込書!C32"))</f>
        <v/>
      </c>
      <c r="P128" s="22" t="str">
        <f ca="1">IF(INDIRECT("申込書!H32")="","",INDIRECT("申込書!H32"))</f>
        <v/>
      </c>
      <c r="Q128" s="22" t="str">
        <f ca="1">IF(INDIRECT("申込書!I32")="","",INDIRECT("申込書!I32"))</f>
        <v/>
      </c>
      <c r="R128" s="25" t="str">
        <f ca="1">IF(INDIRECT("申込書!G3")="","",IF(INDIRECT("申込書!I32")=INDIRECT("申込書!G4"),INDIRECT("申込書!G3"),""))</f>
        <v/>
      </c>
      <c r="S128" s="24"/>
      <c r="T128" s="24" t="str">
        <f ca="1">IF(INDIRECT("申込書!J32")="","",INDIRECT("申込書!J32"))</f>
        <v/>
      </c>
      <c r="U128" s="24"/>
      <c r="V128" s="24" t="str">
        <f ca="1">IF(INDIRECT("申込書!L32")="","",INDIRECT("申込書!L32"))</f>
        <v/>
      </c>
      <c r="W128" s="25"/>
      <c r="X128" s="48"/>
      <c r="Y128" s="48"/>
      <c r="Z128" s="48"/>
      <c r="AA128" s="14" t="s">
        <v>118</v>
      </c>
      <c r="AB128" s="23">
        <f ca="1">INDIRECT("申込書!AH32")</f>
        <v>0</v>
      </c>
    </row>
    <row r="129" spans="1:28" ht="10.25" customHeight="1" x14ac:dyDescent="0.2">
      <c r="A129" s="30" t="str">
        <f ca="1">IF(OR(D129="",E129="",ISERROR(B129)),"",IF(AB129="ｺﾝﾊﾞｲﾝﾄﾞA",VLOOKUP(D129&amp;"ｺﾝﾊﾞｲﾝﾄﾞA",クラス・種目リスト!$A$2:$B$26,2,FALSE),IF(AB129="ｺﾝﾊﾞｲﾝﾄﾞB",VLOOKUP(D129&amp;"ｺﾝﾊﾞｲﾝﾄﾞB",クラス・種目リスト!$A$2:$B$26,2,FALSE),"")))</f>
        <v/>
      </c>
      <c r="B129" s="30" t="str">
        <f ca="1">IF(E129="","",IF(O129=1,VLOOKUP(E129,クラス・種目リスト!$A$111:$C$114,2,FALSE),IF(O129=2,VLOOKUP(E129,クラス・種目リスト!$A$116:$C$119,2,FALSE),"")))</f>
        <v/>
      </c>
      <c r="C129" s="30"/>
      <c r="D129" s="22" t="str">
        <f t="shared" ca="1" si="1"/>
        <v>５・６年女子</v>
      </c>
      <c r="E129" s="22" t="str">
        <f ca="1">IF(AB129="ｺﾝﾊﾞｲﾝﾄﾞA","走高跳",IF(AB129="ｺﾝﾊﾞｲﾝﾄﾞB","ｼﾞｬﾍﾞﾘｯｸﾎﾞｰﾙ投",""))</f>
        <v/>
      </c>
      <c r="F129" s="25" t="str">
        <f ca="1">IF(OR(A129="",OR(A129&lt;20,A129&gt;23)),"",VLOOKUP(D129,クラス・種目リスト!$A$2:$B$26,2,FALSE))</f>
        <v/>
      </c>
      <c r="G129" s="14"/>
      <c r="H129" s="30"/>
      <c r="I129" s="25" t="str">
        <f ca="1">IF(INDIRECT("申込書!B32")="","",INDIRECT("申込書!B32"))</f>
        <v/>
      </c>
      <c r="J129" s="22" t="str">
        <f ca="1">ASC(IF(INDIRECT("申込書!D32")="","",INDIRECT("申込書!D32")&amp;"　"&amp;INDIRECT("申込書!E32")))</f>
        <v/>
      </c>
      <c r="K129" s="22" t="str">
        <f ca="1">ASC(IF(INDIRECT("申込書!F32")="","",INDIRECT("申込書!F32")&amp;"　"&amp;INDIRECT("申込書!G32")))</f>
        <v/>
      </c>
      <c r="L129" s="22"/>
      <c r="M129" s="22"/>
      <c r="N129" s="14"/>
      <c r="O129" s="22" t="str">
        <f ca="1">IF(INDIRECT("申込書!C32")="","",INDIRECT("申込書!C32"))</f>
        <v/>
      </c>
      <c r="P129" s="22" t="str">
        <f ca="1">IF(INDIRECT("申込書!H32")="","",INDIRECT("申込書!H32"))</f>
        <v/>
      </c>
      <c r="Q129" s="22" t="str">
        <f ca="1">IF(INDIRECT("申込書!I32")="","",INDIRECT("申込書!I32"))</f>
        <v/>
      </c>
      <c r="R129" s="25" t="str">
        <f ca="1">IF(INDIRECT("申込書!G3")="","",IF(INDIRECT("申込書!I32")=INDIRECT("申込書!G4"),INDIRECT("申込書!G3"),""))</f>
        <v/>
      </c>
      <c r="S129" s="24"/>
      <c r="T129" s="24" t="str">
        <f ca="1">IF(INDIRECT("申込書!J32")="","",INDIRECT("申込書!J32"))</f>
        <v/>
      </c>
      <c r="U129" s="24"/>
      <c r="V129" s="24" t="str">
        <f ca="1">IF(INDIRECT("申込書!L32")="","",INDIRECT("申込書!L32"))</f>
        <v/>
      </c>
      <c r="W129" s="25"/>
      <c r="X129" s="14"/>
      <c r="Y129" s="14"/>
      <c r="Z129" s="14"/>
      <c r="AA129" s="14" t="s">
        <v>118</v>
      </c>
      <c r="AB129" s="23">
        <f t="shared" ref="AB129" ca="1" si="13">INDIRECT("申込書!AH32")</f>
        <v>0</v>
      </c>
    </row>
    <row r="130" spans="1:28" ht="10.25" customHeight="1" x14ac:dyDescent="0.2">
      <c r="A130" s="30" t="str">
        <f ca="1">IF(OR(D130="",E130="",ISERROR(B130)),"",IF(AB130="ｺﾝﾊﾞｲﾝﾄﾞA",VLOOKUP(D130&amp;"ｺﾝﾊﾞｲﾝﾄﾞA",クラス・種目リスト!$A$2:$B$26,2,FALSE),IF(AB130="ｺﾝﾊﾞｲﾝﾄﾞB",VLOOKUP(D130&amp;"ｺﾝﾊﾞｲﾝﾄﾞB",クラス・種目リスト!$A$2:$B$26,2,FALSE),"")))</f>
        <v/>
      </c>
      <c r="B130" s="30" t="str">
        <f ca="1">IF(E130="","",IF(O130=1,VLOOKUP(E130,クラス・種目リスト!$A$111:$C$114,2,FALSE),IF(O130=2,VLOOKUP(E130,クラス・種目リスト!$A$116:$C$119,2,FALSE),"")))</f>
        <v/>
      </c>
      <c r="C130" s="30"/>
      <c r="D130" s="22" t="str">
        <f t="shared" ca="1" si="1"/>
        <v>５・６年女子</v>
      </c>
      <c r="E130" s="22" t="str">
        <f t="shared" ca="1" si="0"/>
        <v/>
      </c>
      <c r="F130" s="25" t="str">
        <f ca="1">IF(OR(A130="",OR(A130&lt;20,A130&gt;23)),"",VLOOKUP(D130,クラス・種目リスト!$A$2:$B$26,2,FALSE))</f>
        <v/>
      </c>
      <c r="G130" s="14"/>
      <c r="H130" s="30"/>
      <c r="I130" s="25" t="str">
        <f ca="1">IF(INDIRECT("申込書!B33")="","",INDIRECT("申込書!B33"))</f>
        <v/>
      </c>
      <c r="J130" s="22" t="str">
        <f ca="1">ASC(IF(INDIRECT("申込書!D33")="","",INDIRECT("申込書!D33")&amp;"　"&amp;INDIRECT("申込書!E33")))</f>
        <v/>
      </c>
      <c r="K130" s="22" t="str">
        <f ca="1">ASC(IF(INDIRECT("申込書!F33")="","",INDIRECT("申込書!F33")&amp;"　"&amp;INDIRECT("申込書!G33")))</f>
        <v/>
      </c>
      <c r="L130" s="22"/>
      <c r="M130" s="22"/>
      <c r="N130" s="14"/>
      <c r="O130" s="22" t="str">
        <f ca="1">IF(INDIRECT("申込書!C33")="","",INDIRECT("申込書!C33"))</f>
        <v/>
      </c>
      <c r="P130" s="22" t="str">
        <f ca="1">IF(INDIRECT("申込書!H33")="","",INDIRECT("申込書!H33"))</f>
        <v/>
      </c>
      <c r="Q130" s="22" t="str">
        <f ca="1">IF(INDIRECT("申込書!I33")="","",INDIRECT("申込書!I33"))</f>
        <v/>
      </c>
      <c r="R130" s="25" t="str">
        <f ca="1">IF(INDIRECT("申込書!G3")="","",IF(INDIRECT("申込書!I33")=INDIRECT("申込書!G4"),INDIRECT("申込書!G3"),""))</f>
        <v/>
      </c>
      <c r="S130" s="24"/>
      <c r="T130" s="24" t="str">
        <f ca="1">IF(INDIRECT("申込書!J33")="","",INDIRECT("申込書!J33"))</f>
        <v/>
      </c>
      <c r="U130" s="24"/>
      <c r="V130" s="24" t="str">
        <f ca="1">IF(INDIRECT("申込書!L33")="","",INDIRECT("申込書!L33"))</f>
        <v/>
      </c>
      <c r="W130" s="25"/>
      <c r="X130" s="48"/>
      <c r="Y130" s="48"/>
      <c r="Z130" s="48"/>
      <c r="AA130" s="14" t="s">
        <v>118</v>
      </c>
      <c r="AB130" s="23">
        <f ca="1">INDIRECT("申込書!AH33")</f>
        <v>0</v>
      </c>
    </row>
    <row r="131" spans="1:28" ht="10.25" customHeight="1" x14ac:dyDescent="0.2">
      <c r="A131" s="30" t="str">
        <f ca="1">IF(OR(D131="",E131="",ISERROR(B131)),"",IF(AB131="ｺﾝﾊﾞｲﾝﾄﾞA",VLOOKUP(D131&amp;"ｺﾝﾊﾞｲﾝﾄﾞA",クラス・種目リスト!$A$2:$B$26,2,FALSE),IF(AB131="ｺﾝﾊﾞｲﾝﾄﾞB",VLOOKUP(D131&amp;"ｺﾝﾊﾞｲﾝﾄﾞB",クラス・種目リスト!$A$2:$B$26,2,FALSE),"")))</f>
        <v/>
      </c>
      <c r="B131" s="30" t="str">
        <f ca="1">IF(E131="","",IF(O131=1,VLOOKUP(E131,クラス・種目リスト!$A$111:$C$114,2,FALSE),IF(O131=2,VLOOKUP(E131,クラス・種目リスト!$A$116:$C$119,2,FALSE),"")))</f>
        <v/>
      </c>
      <c r="C131" s="30"/>
      <c r="D131" s="22" t="str">
        <f t="shared" ca="1" si="1"/>
        <v>５・６年女子</v>
      </c>
      <c r="E131" s="22" t="str">
        <f ca="1">IF(AB131="ｺﾝﾊﾞｲﾝﾄﾞA","走高跳",IF(AB131="ｺﾝﾊﾞｲﾝﾄﾞB","ｼﾞｬﾍﾞﾘｯｸﾎﾞｰﾙ投",""))</f>
        <v/>
      </c>
      <c r="F131" s="25" t="str">
        <f ca="1">IF(OR(A131="",OR(A131&lt;20,A131&gt;23)),"",VLOOKUP(D131,クラス・種目リスト!$A$2:$B$26,2,FALSE))</f>
        <v/>
      </c>
      <c r="G131" s="14"/>
      <c r="H131" s="30"/>
      <c r="I131" s="25" t="str">
        <f ca="1">IF(INDIRECT("申込書!B33")="","",INDIRECT("申込書!B33"))</f>
        <v/>
      </c>
      <c r="J131" s="22" t="str">
        <f ca="1">ASC(IF(INDIRECT("申込書!D33")="","",INDIRECT("申込書!D33")&amp;"　"&amp;INDIRECT("申込書!E33")))</f>
        <v/>
      </c>
      <c r="K131" s="22" t="str">
        <f ca="1">ASC(IF(INDIRECT("申込書!F33")="","",INDIRECT("申込書!F33")&amp;"　"&amp;INDIRECT("申込書!G33")))</f>
        <v/>
      </c>
      <c r="L131" s="22"/>
      <c r="M131" s="22"/>
      <c r="N131" s="14"/>
      <c r="O131" s="22" t="str">
        <f ca="1">IF(INDIRECT("申込書!C33")="","",INDIRECT("申込書!C33"))</f>
        <v/>
      </c>
      <c r="P131" s="22" t="str">
        <f ca="1">IF(INDIRECT("申込書!H33")="","",INDIRECT("申込書!H33"))</f>
        <v/>
      </c>
      <c r="Q131" s="22" t="str">
        <f ca="1">IF(INDIRECT("申込書!I33")="","",INDIRECT("申込書!I33"))</f>
        <v/>
      </c>
      <c r="R131" s="25" t="str">
        <f ca="1">IF(INDIRECT("申込書!G3")="","",IF(INDIRECT("申込書!I33")=INDIRECT("申込書!G4"),INDIRECT("申込書!G3"),""))</f>
        <v/>
      </c>
      <c r="S131" s="24"/>
      <c r="T131" s="24" t="str">
        <f ca="1">IF(INDIRECT("申込書!J33")="","",INDIRECT("申込書!J33"))</f>
        <v/>
      </c>
      <c r="U131" s="24"/>
      <c r="V131" s="24" t="str">
        <f ca="1">IF(INDIRECT("申込書!L33")="","",INDIRECT("申込書!L33"))</f>
        <v/>
      </c>
      <c r="W131" s="25"/>
      <c r="X131" s="14"/>
      <c r="Y131" s="14"/>
      <c r="Z131" s="14"/>
      <c r="AA131" s="14" t="s">
        <v>118</v>
      </c>
      <c r="AB131" s="23">
        <f t="shared" ref="AB131" ca="1" si="14">INDIRECT("申込書!AH33")</f>
        <v>0</v>
      </c>
    </row>
    <row r="132" spans="1:28" ht="10.25" customHeight="1" x14ac:dyDescent="0.2">
      <c r="A132" s="30" t="str">
        <f ca="1">IF(OR(D132="",E132="",ISERROR(B132)),"",IF(AB132="ｺﾝﾊﾞｲﾝﾄﾞA",VLOOKUP(D132&amp;"ｺﾝﾊﾞｲﾝﾄﾞA",クラス・種目リスト!$A$2:$B$26,2,FALSE),IF(AB132="ｺﾝﾊﾞｲﾝﾄﾞB",VLOOKUP(D132&amp;"ｺﾝﾊﾞｲﾝﾄﾞB",クラス・種目リスト!$A$2:$B$26,2,FALSE),"")))</f>
        <v/>
      </c>
      <c r="B132" s="30" t="str">
        <f ca="1">IF(E132="","",IF(O132=1,VLOOKUP(E132,クラス・種目リスト!$A$111:$C$114,2,FALSE),IF(O132=2,VLOOKUP(E132,クラス・種目リスト!$A$116:$C$119,2,FALSE),"")))</f>
        <v/>
      </c>
      <c r="C132" s="30"/>
      <c r="D132" s="22" t="str">
        <f t="shared" ca="1" si="1"/>
        <v>５・６年女子</v>
      </c>
      <c r="E132" s="22" t="str">
        <f t="shared" ca="1" si="0"/>
        <v/>
      </c>
      <c r="F132" s="25" t="str">
        <f ca="1">IF(OR(A132="",OR(A132&lt;20,A132&gt;23)),"",VLOOKUP(D132,クラス・種目リスト!$A$2:$B$26,2,FALSE))</f>
        <v/>
      </c>
      <c r="G132" s="14"/>
      <c r="H132" s="30"/>
      <c r="I132" s="25" t="str">
        <f ca="1">IF(INDIRECT("申込書!B34")="","",INDIRECT("申込書!B34"))</f>
        <v/>
      </c>
      <c r="J132" s="22" t="str">
        <f ca="1">ASC(IF(INDIRECT("申込書!D34")="","",INDIRECT("申込書!D34")&amp;"　"&amp;INDIRECT("申込書!E34")))</f>
        <v/>
      </c>
      <c r="K132" s="22" t="str">
        <f ca="1">ASC(IF(INDIRECT("申込書!F34")="","",INDIRECT("申込書!F34")&amp;"　"&amp;INDIRECT("申込書!G34")))</f>
        <v/>
      </c>
      <c r="L132" s="22"/>
      <c r="M132" s="22"/>
      <c r="N132" s="14"/>
      <c r="O132" s="22" t="str">
        <f ca="1">IF(INDIRECT("申込書!C34")="","",INDIRECT("申込書!C34"))</f>
        <v/>
      </c>
      <c r="P132" s="22" t="str">
        <f ca="1">IF(INDIRECT("申込書!H34")="","",INDIRECT("申込書!H34"))</f>
        <v/>
      </c>
      <c r="Q132" s="22" t="str">
        <f ca="1">IF(INDIRECT("申込書!I34")="","",INDIRECT("申込書!I34"))</f>
        <v/>
      </c>
      <c r="R132" s="25" t="str">
        <f ca="1">IF(INDIRECT("申込書!G3")="","",IF(INDIRECT("申込書!I34")=INDIRECT("申込書!G4"),INDIRECT("申込書!G3"),""))</f>
        <v/>
      </c>
      <c r="S132" s="24"/>
      <c r="T132" s="24" t="str">
        <f ca="1">IF(INDIRECT("申込書!J34")="","",INDIRECT("申込書!J34"))</f>
        <v/>
      </c>
      <c r="U132" s="24"/>
      <c r="V132" s="24" t="str">
        <f ca="1">IF(INDIRECT("申込書!L34")="","",INDIRECT("申込書!L34"))</f>
        <v/>
      </c>
      <c r="W132" s="25"/>
      <c r="X132" s="48"/>
      <c r="Y132" s="48"/>
      <c r="Z132" s="48"/>
      <c r="AA132" s="14" t="s">
        <v>118</v>
      </c>
      <c r="AB132" s="23">
        <f ca="1">INDIRECT("申込書!AH34")</f>
        <v>0</v>
      </c>
    </row>
    <row r="133" spans="1:28" ht="10.25" customHeight="1" x14ac:dyDescent="0.2">
      <c r="A133" s="30" t="str">
        <f ca="1">IF(OR(D133="",E133="",ISERROR(B133)),"",IF(AB133="ｺﾝﾊﾞｲﾝﾄﾞA",VLOOKUP(D133&amp;"ｺﾝﾊﾞｲﾝﾄﾞA",クラス・種目リスト!$A$2:$B$26,2,FALSE),IF(AB133="ｺﾝﾊﾞｲﾝﾄﾞB",VLOOKUP(D133&amp;"ｺﾝﾊﾞｲﾝﾄﾞB",クラス・種目リスト!$A$2:$B$26,2,FALSE),"")))</f>
        <v/>
      </c>
      <c r="B133" s="30" t="str">
        <f ca="1">IF(E133="","",IF(O133=1,VLOOKUP(E133,クラス・種目リスト!$A$111:$C$114,2,FALSE),IF(O133=2,VLOOKUP(E133,クラス・種目リスト!$A$116:$C$119,2,FALSE),"")))</f>
        <v/>
      </c>
      <c r="C133" s="30"/>
      <c r="D133" s="22" t="str">
        <f t="shared" ca="1" si="1"/>
        <v>５・６年女子</v>
      </c>
      <c r="E133" s="22" t="str">
        <f ca="1">IF(AB133="ｺﾝﾊﾞｲﾝﾄﾞA","走高跳",IF(AB133="ｺﾝﾊﾞｲﾝﾄﾞB","ｼﾞｬﾍﾞﾘｯｸﾎﾞｰﾙ投",""))</f>
        <v/>
      </c>
      <c r="F133" s="25" t="str">
        <f ca="1">IF(OR(A133="",OR(A133&lt;20,A133&gt;23)),"",VLOOKUP(D133,クラス・種目リスト!$A$2:$B$26,2,FALSE))</f>
        <v/>
      </c>
      <c r="G133" s="14"/>
      <c r="H133" s="30"/>
      <c r="I133" s="25" t="str">
        <f ca="1">IF(INDIRECT("申込書!B34")="","",INDIRECT("申込書!B34"))</f>
        <v/>
      </c>
      <c r="J133" s="22" t="str">
        <f ca="1">ASC(IF(INDIRECT("申込書!D34")="","",INDIRECT("申込書!D34")&amp;"　"&amp;INDIRECT("申込書!E34")))</f>
        <v/>
      </c>
      <c r="K133" s="22" t="str">
        <f ca="1">ASC(IF(INDIRECT("申込書!F34")="","",INDIRECT("申込書!F34")&amp;"　"&amp;INDIRECT("申込書!G34")))</f>
        <v/>
      </c>
      <c r="L133" s="22"/>
      <c r="M133" s="22"/>
      <c r="N133" s="14"/>
      <c r="O133" s="22" t="str">
        <f ca="1">IF(INDIRECT("申込書!C34")="","",INDIRECT("申込書!C34"))</f>
        <v/>
      </c>
      <c r="P133" s="22" t="str">
        <f ca="1">IF(INDIRECT("申込書!H34")="","",INDIRECT("申込書!H34"))</f>
        <v/>
      </c>
      <c r="Q133" s="22" t="str">
        <f ca="1">IF(INDIRECT("申込書!I34")="","",INDIRECT("申込書!I34"))</f>
        <v/>
      </c>
      <c r="R133" s="25" t="str">
        <f ca="1">IF(INDIRECT("申込書!G3")="","",IF(INDIRECT("申込書!I34")=INDIRECT("申込書!G4"),INDIRECT("申込書!G3"),""))</f>
        <v/>
      </c>
      <c r="S133" s="24"/>
      <c r="T133" s="24" t="str">
        <f ca="1">IF(INDIRECT("申込書!J34")="","",INDIRECT("申込書!J34"))</f>
        <v/>
      </c>
      <c r="U133" s="24"/>
      <c r="V133" s="24" t="str">
        <f ca="1">IF(INDIRECT("申込書!L34")="","",INDIRECT("申込書!L34"))</f>
        <v/>
      </c>
      <c r="W133" s="25"/>
      <c r="X133" s="14"/>
      <c r="Y133" s="14"/>
      <c r="Z133" s="14"/>
      <c r="AA133" s="14" t="s">
        <v>118</v>
      </c>
      <c r="AB133" s="23">
        <f t="shared" ref="AB133" ca="1" si="15">INDIRECT("申込書!AH34")</f>
        <v>0</v>
      </c>
    </row>
    <row r="134" spans="1:28" ht="10.25" customHeight="1" x14ac:dyDescent="0.2">
      <c r="A134" s="30" t="str">
        <f ca="1">IF(OR(D134="",E134="",ISERROR(B134)),"",IF(AB134="ｺﾝﾊﾞｲﾝﾄﾞA",VLOOKUP(D134&amp;"ｺﾝﾊﾞｲﾝﾄﾞA",クラス・種目リスト!$A$2:$B$26,2,FALSE),IF(AB134="ｺﾝﾊﾞｲﾝﾄﾞB",VLOOKUP(D134&amp;"ｺﾝﾊﾞｲﾝﾄﾞB",クラス・種目リスト!$A$2:$B$26,2,FALSE),"")))</f>
        <v/>
      </c>
      <c r="B134" s="30" t="str">
        <f ca="1">IF(E134="","",IF(O134=1,VLOOKUP(E134,クラス・種目リスト!$A$111:$C$114,2,FALSE),IF(O134=2,VLOOKUP(E134,クラス・種目リスト!$A$116:$C$119,2,FALSE),"")))</f>
        <v/>
      </c>
      <c r="C134" s="30"/>
      <c r="D134" s="22" t="str">
        <f t="shared" ca="1" si="1"/>
        <v>５・６年女子</v>
      </c>
      <c r="E134" s="22" t="str">
        <f t="shared" ca="1" si="0"/>
        <v/>
      </c>
      <c r="F134" s="25" t="str">
        <f ca="1">IF(OR(A134="",OR(A134&lt;20,A134&gt;23)),"",VLOOKUP(D134,クラス・種目リスト!$A$2:$B$26,2,FALSE))</f>
        <v/>
      </c>
      <c r="G134" s="14"/>
      <c r="H134" s="30"/>
      <c r="I134" s="25" t="str">
        <f ca="1">IF(INDIRECT("申込書!B35")="","",INDIRECT("申込書!B35"))</f>
        <v/>
      </c>
      <c r="J134" s="22" t="str">
        <f ca="1">ASC(IF(INDIRECT("申込書!D35")="","",INDIRECT("申込書!D35")&amp;"　"&amp;INDIRECT("申込書!E35")))</f>
        <v/>
      </c>
      <c r="K134" s="22" t="str">
        <f ca="1">ASC(IF(INDIRECT("申込書!F35")="","",INDIRECT("申込書!F35")&amp;"　"&amp;INDIRECT("申込書!G35")))</f>
        <v/>
      </c>
      <c r="L134" s="22"/>
      <c r="M134" s="22"/>
      <c r="N134" s="14"/>
      <c r="O134" s="22" t="str">
        <f ca="1">IF(INDIRECT("申込書!C35")="","",INDIRECT("申込書!C35"))</f>
        <v/>
      </c>
      <c r="P134" s="22" t="str">
        <f ca="1">IF(INDIRECT("申込書!H35")="","",INDIRECT("申込書!H35"))</f>
        <v/>
      </c>
      <c r="Q134" s="22" t="str">
        <f ca="1">IF(INDIRECT("申込書!I35")="","",INDIRECT("申込書!I35"))</f>
        <v/>
      </c>
      <c r="R134" s="25" t="str">
        <f ca="1">IF(INDIRECT("申込書!G3")="","",IF(INDIRECT("申込書!I35")=INDIRECT("申込書!G4"),INDIRECT("申込書!G3"),""))</f>
        <v/>
      </c>
      <c r="S134" s="24"/>
      <c r="T134" s="24" t="str">
        <f ca="1">IF(INDIRECT("申込書!J35")="","",INDIRECT("申込書!J35"))</f>
        <v/>
      </c>
      <c r="U134" s="24"/>
      <c r="V134" s="24" t="str">
        <f ca="1">IF(INDIRECT("申込書!L35")="","",INDIRECT("申込書!L35"))</f>
        <v/>
      </c>
      <c r="W134" s="25"/>
      <c r="X134" s="48"/>
      <c r="Y134" s="48"/>
      <c r="Z134" s="48"/>
      <c r="AA134" s="14" t="s">
        <v>118</v>
      </c>
      <c r="AB134" s="23">
        <f ca="1">INDIRECT("申込書!AH35")</f>
        <v>0</v>
      </c>
    </row>
    <row r="135" spans="1:28" ht="10.25" customHeight="1" x14ac:dyDescent="0.2">
      <c r="A135" s="30" t="str">
        <f ca="1">IF(OR(D135="",E135="",ISERROR(B135)),"",IF(AB135="ｺﾝﾊﾞｲﾝﾄﾞA",VLOOKUP(D135&amp;"ｺﾝﾊﾞｲﾝﾄﾞA",クラス・種目リスト!$A$2:$B$26,2,FALSE),IF(AB135="ｺﾝﾊﾞｲﾝﾄﾞB",VLOOKUP(D135&amp;"ｺﾝﾊﾞｲﾝﾄﾞB",クラス・種目リスト!$A$2:$B$26,2,FALSE),"")))</f>
        <v/>
      </c>
      <c r="B135" s="30" t="str">
        <f ca="1">IF(E135="","",IF(O135=1,VLOOKUP(E135,クラス・種目リスト!$A$111:$C$114,2,FALSE),IF(O135=2,VLOOKUP(E135,クラス・種目リスト!$A$116:$C$119,2,FALSE),"")))</f>
        <v/>
      </c>
      <c r="C135" s="30"/>
      <c r="D135" s="22" t="str">
        <f t="shared" ca="1" si="1"/>
        <v>５・６年女子</v>
      </c>
      <c r="E135" s="22" t="str">
        <f ca="1">IF(AB135="ｺﾝﾊﾞｲﾝﾄﾞA","走高跳",IF(AB135="ｺﾝﾊﾞｲﾝﾄﾞB","ｼﾞｬﾍﾞﾘｯｸﾎﾞｰﾙ投",""))</f>
        <v/>
      </c>
      <c r="F135" s="25" t="str">
        <f ca="1">IF(OR(A135="",OR(A135&lt;20,A135&gt;23)),"",VLOOKUP(D135,クラス・種目リスト!$A$2:$B$26,2,FALSE))</f>
        <v/>
      </c>
      <c r="G135" s="14"/>
      <c r="H135" s="30"/>
      <c r="I135" s="25" t="str">
        <f ca="1">IF(INDIRECT("申込書!B35")="","",INDIRECT("申込書!B35"))</f>
        <v/>
      </c>
      <c r="J135" s="22" t="str">
        <f ca="1">ASC(IF(INDIRECT("申込書!D35")="","",INDIRECT("申込書!D35")&amp;"　"&amp;INDIRECT("申込書!E35")))</f>
        <v/>
      </c>
      <c r="K135" s="22" t="str">
        <f ca="1">ASC(IF(INDIRECT("申込書!F35")="","",INDIRECT("申込書!F35")&amp;"　"&amp;INDIRECT("申込書!G35")))</f>
        <v/>
      </c>
      <c r="L135" s="22"/>
      <c r="M135" s="22"/>
      <c r="N135" s="14"/>
      <c r="O135" s="22" t="str">
        <f ca="1">IF(INDIRECT("申込書!C35")="","",INDIRECT("申込書!C35"))</f>
        <v/>
      </c>
      <c r="P135" s="22" t="str">
        <f ca="1">IF(INDIRECT("申込書!H35")="","",INDIRECT("申込書!H35"))</f>
        <v/>
      </c>
      <c r="Q135" s="22" t="str">
        <f ca="1">IF(INDIRECT("申込書!I35")="","",INDIRECT("申込書!I35"))</f>
        <v/>
      </c>
      <c r="R135" s="25" t="str">
        <f ca="1">IF(INDIRECT("申込書!G3")="","",IF(INDIRECT("申込書!I35")=INDIRECT("申込書!G4"),INDIRECT("申込書!G3"),""))</f>
        <v/>
      </c>
      <c r="S135" s="24"/>
      <c r="T135" s="24" t="str">
        <f ca="1">IF(INDIRECT("申込書!J35")="","",INDIRECT("申込書!J35"))</f>
        <v/>
      </c>
      <c r="U135" s="24"/>
      <c r="V135" s="24" t="str">
        <f ca="1">IF(INDIRECT("申込書!L35")="","",INDIRECT("申込書!L35"))</f>
        <v/>
      </c>
      <c r="W135" s="25"/>
      <c r="X135" s="14"/>
      <c r="Y135" s="14"/>
      <c r="Z135" s="14"/>
      <c r="AA135" s="14" t="s">
        <v>118</v>
      </c>
      <c r="AB135" s="23">
        <f ca="1">INDIRECT("申込書!AH35")</f>
        <v>0</v>
      </c>
    </row>
    <row r="136" spans="1:28" ht="10.25" customHeight="1" x14ac:dyDescent="0.2">
      <c r="A136" s="30" t="str">
        <f ca="1">IF(OR(D136="",E136="",ISERROR(B136)),"",IF(AB136="ｺﾝﾊﾞｲﾝﾄﾞA",VLOOKUP(D136&amp;"ｺﾝﾊﾞｲﾝﾄﾞA",クラス・種目リスト!$A$2:$B$26,2,FALSE),IF(AB136="ｺﾝﾊﾞｲﾝﾄﾞB",VLOOKUP(D136&amp;"ｺﾝﾊﾞｲﾝﾄﾞB",クラス・種目リスト!$A$2:$B$26,2,FALSE),"")))</f>
        <v/>
      </c>
      <c r="B136" s="30" t="str">
        <f ca="1">IF(E136="","",IF(O136=1,VLOOKUP(E136,クラス・種目リスト!$A$111:$C$114,2,FALSE),IF(O136=2,VLOOKUP(E136,クラス・種目リスト!$A$116:$C$119,2,FALSE),"")))</f>
        <v/>
      </c>
      <c r="C136" s="30"/>
      <c r="D136" s="22" t="str">
        <f t="shared" ca="1" si="1"/>
        <v>５・６年女子</v>
      </c>
      <c r="E136" s="22" t="str">
        <f t="shared" ca="1" si="0"/>
        <v/>
      </c>
      <c r="F136" s="25" t="str">
        <f ca="1">IF(OR(A136="",OR(A136&lt;20,A136&gt;23)),"",VLOOKUP(D136,クラス・種目リスト!$A$2:$B$26,2,FALSE))</f>
        <v/>
      </c>
      <c r="G136" s="14"/>
      <c r="H136" s="30"/>
      <c r="I136" s="25" t="str">
        <f ca="1">IF(INDIRECT("申込書!B36")="","",INDIRECT("申込書!B36"))</f>
        <v/>
      </c>
      <c r="J136" s="22" t="str">
        <f ca="1">ASC(IF(INDIRECT("申込書!D36")="","",INDIRECT("申込書!D36")&amp;"　"&amp;INDIRECT("申込書!E36")))</f>
        <v/>
      </c>
      <c r="K136" s="22" t="str">
        <f ca="1">ASC(IF(INDIRECT("申込書!F36")="","",INDIRECT("申込書!F36")&amp;"　"&amp;INDIRECT("申込書!G36")))</f>
        <v/>
      </c>
      <c r="L136" s="22"/>
      <c r="M136" s="22"/>
      <c r="N136" s="14"/>
      <c r="O136" s="22" t="str">
        <f ca="1">IF(INDIRECT("申込書!C36")="","",INDIRECT("申込書!C36"))</f>
        <v/>
      </c>
      <c r="P136" s="22" t="str">
        <f ca="1">IF(INDIRECT("申込書!H36")="","",INDIRECT("申込書!H36"))</f>
        <v/>
      </c>
      <c r="Q136" s="22" t="str">
        <f ca="1">IF(INDIRECT("申込書!I36")="","",INDIRECT("申込書!I36"))</f>
        <v/>
      </c>
      <c r="R136" s="25" t="str">
        <f ca="1">IF(INDIRECT("申込書!G3")="","",IF(INDIRECT("申込書!I36")=INDIRECT("申込書!G4"),INDIRECT("申込書!G3"),""))</f>
        <v/>
      </c>
      <c r="S136" s="24"/>
      <c r="T136" s="24" t="str">
        <f ca="1">IF(INDIRECT("申込書!J36")="","",INDIRECT("申込書!J36"))</f>
        <v/>
      </c>
      <c r="U136" s="24"/>
      <c r="V136" s="24" t="str">
        <f ca="1">IF(INDIRECT("申込書!L36")="","",INDIRECT("申込書!L36"))</f>
        <v/>
      </c>
      <c r="W136" s="25"/>
      <c r="X136" s="48"/>
      <c r="Y136" s="48"/>
      <c r="Z136" s="48"/>
      <c r="AA136" s="14" t="s">
        <v>118</v>
      </c>
      <c r="AB136" s="23">
        <f ca="1">INDIRECT("申込書!AH36")</f>
        <v>0</v>
      </c>
    </row>
    <row r="137" spans="1:28" ht="10.25" customHeight="1" x14ac:dyDescent="0.2">
      <c r="A137" s="30" t="str">
        <f ca="1">IF(OR(D137="",E137="",ISERROR(B137)),"",IF(AB137="ｺﾝﾊﾞｲﾝﾄﾞA",VLOOKUP(D137&amp;"ｺﾝﾊﾞｲﾝﾄﾞA",クラス・種目リスト!$A$2:$B$26,2,FALSE),IF(AB137="ｺﾝﾊﾞｲﾝﾄﾞB",VLOOKUP(D137&amp;"ｺﾝﾊﾞｲﾝﾄﾞB",クラス・種目リスト!$A$2:$B$26,2,FALSE),"")))</f>
        <v/>
      </c>
      <c r="B137" s="30" t="str">
        <f ca="1">IF(E137="","",IF(O137=1,VLOOKUP(E137,クラス・種目リスト!$A$111:$C$114,2,FALSE),IF(O137=2,VLOOKUP(E137,クラス・種目リスト!$A$116:$C$119,2,FALSE),"")))</f>
        <v/>
      </c>
      <c r="C137" s="30"/>
      <c r="D137" s="22" t="str">
        <f t="shared" ca="1" si="1"/>
        <v>５・６年女子</v>
      </c>
      <c r="E137" s="22" t="str">
        <f ca="1">IF(AB137="ｺﾝﾊﾞｲﾝﾄﾞA","走高跳",IF(AB137="ｺﾝﾊﾞｲﾝﾄﾞB","ｼﾞｬﾍﾞﾘｯｸﾎﾞｰﾙ投",""))</f>
        <v/>
      </c>
      <c r="F137" s="25" t="str">
        <f ca="1">IF(OR(A137="",OR(A137&lt;20,A137&gt;23)),"",VLOOKUP(D137,クラス・種目リスト!$A$2:$B$26,2,FALSE))</f>
        <v/>
      </c>
      <c r="G137" s="14"/>
      <c r="H137" s="30"/>
      <c r="I137" s="25" t="str">
        <f ca="1">IF(INDIRECT("申込書!B36")="","",INDIRECT("申込書!B36"))</f>
        <v/>
      </c>
      <c r="J137" s="22" t="str">
        <f ca="1">ASC(IF(INDIRECT("申込書!D36")="","",INDIRECT("申込書!D36")&amp;"　"&amp;INDIRECT("申込書!E36")))</f>
        <v/>
      </c>
      <c r="K137" s="22" t="str">
        <f ca="1">ASC(IF(INDIRECT("申込書!F36")="","",INDIRECT("申込書!F36")&amp;"　"&amp;INDIRECT("申込書!G36")))</f>
        <v/>
      </c>
      <c r="L137" s="22"/>
      <c r="M137" s="22"/>
      <c r="N137" s="14"/>
      <c r="O137" s="22" t="str">
        <f ca="1">IF(INDIRECT("申込書!C36")="","",INDIRECT("申込書!C36"))</f>
        <v/>
      </c>
      <c r="P137" s="22" t="str">
        <f ca="1">IF(INDIRECT("申込書!H36")="","",INDIRECT("申込書!H36"))</f>
        <v/>
      </c>
      <c r="Q137" s="22" t="str">
        <f ca="1">IF(INDIRECT("申込書!I36")="","",INDIRECT("申込書!I36"))</f>
        <v/>
      </c>
      <c r="R137" s="25" t="str">
        <f ca="1">IF(INDIRECT("申込書!G3")="","",IF(INDIRECT("申込書!I36")=INDIRECT("申込書!G4"),INDIRECT("申込書!G3"),""))</f>
        <v/>
      </c>
      <c r="S137" s="24"/>
      <c r="T137" s="24" t="str">
        <f ca="1">IF(INDIRECT("申込書!J36")="","",INDIRECT("申込書!J36"))</f>
        <v/>
      </c>
      <c r="U137" s="24"/>
      <c r="V137" s="24" t="str">
        <f ca="1">IF(INDIRECT("申込書!L36")="","",INDIRECT("申込書!L36"))</f>
        <v/>
      </c>
      <c r="W137" s="25"/>
      <c r="X137" s="14"/>
      <c r="Y137" s="14"/>
      <c r="Z137" s="14"/>
      <c r="AA137" s="14" t="s">
        <v>118</v>
      </c>
      <c r="AB137" s="23">
        <f ca="1">INDIRECT("申込書!AH36")</f>
        <v>0</v>
      </c>
    </row>
    <row r="138" spans="1:28" ht="10.25" customHeight="1" x14ac:dyDescent="0.2">
      <c r="A138" s="30" t="str">
        <f ca="1">IF(OR(D138="",E138="",ISERROR(B138)),"",IF(AB138="ｺﾝﾊﾞｲﾝﾄﾞA",VLOOKUP(D138&amp;"ｺﾝﾊﾞｲﾝﾄﾞA",クラス・種目リスト!$A$2:$B$26,2,FALSE),IF(AB138="ｺﾝﾊﾞｲﾝﾄﾞB",VLOOKUP(D138&amp;"ｺﾝﾊﾞｲﾝﾄﾞB",クラス・種目リスト!$A$2:$B$26,2,FALSE),"")))</f>
        <v/>
      </c>
      <c r="B138" s="30" t="str">
        <f ca="1">IF(E138="","",IF(O138=1,VLOOKUP(E138,クラス・種目リスト!$A$111:$C$114,2,FALSE),IF(O138=2,VLOOKUP(E138,クラス・種目リスト!$A$116:$C$119,2,FALSE),"")))</f>
        <v/>
      </c>
      <c r="C138" s="30"/>
      <c r="D138" s="22" t="str">
        <f t="shared" ca="1" si="1"/>
        <v>５・６年女子</v>
      </c>
      <c r="E138" s="22" t="str">
        <f t="shared" ca="1" si="0"/>
        <v/>
      </c>
      <c r="F138" s="25" t="str">
        <f ca="1">IF(OR(A138="",OR(A138&lt;20,A138&gt;23)),"",VLOOKUP(D138,クラス・種目リスト!$A$2:$B$26,2,FALSE))</f>
        <v/>
      </c>
      <c r="G138" s="14"/>
      <c r="H138" s="30"/>
      <c r="I138" s="25" t="str">
        <f ca="1">IF(INDIRECT("申込書!B37")="","",INDIRECT("申込書!B37"))</f>
        <v/>
      </c>
      <c r="J138" s="22" t="str">
        <f ca="1">ASC(IF(INDIRECT("申込書!D37")="","",INDIRECT("申込書!D37")&amp;"　"&amp;INDIRECT("申込書!E37")))</f>
        <v/>
      </c>
      <c r="K138" s="22" t="str">
        <f ca="1">ASC(IF(INDIRECT("申込書!F37")="","",INDIRECT("申込書!F37")&amp;"　"&amp;INDIRECT("申込書!G37")))</f>
        <v/>
      </c>
      <c r="L138" s="22"/>
      <c r="M138" s="22"/>
      <c r="N138" s="14"/>
      <c r="O138" s="22" t="str">
        <f ca="1">IF(INDIRECT("申込書!C37")="","",INDIRECT("申込書!C37"))</f>
        <v/>
      </c>
      <c r="P138" s="22" t="str">
        <f ca="1">IF(INDIRECT("申込書!H37")="","",INDIRECT("申込書!H37"))</f>
        <v/>
      </c>
      <c r="Q138" s="22" t="str">
        <f ca="1">IF(INDIRECT("申込書!I37")="","",INDIRECT("申込書!I37"))</f>
        <v/>
      </c>
      <c r="R138" s="25" t="str">
        <f ca="1">IF(INDIRECT("申込書!G3")="","",IF(INDIRECT("申込書!I37")=INDIRECT("申込書!G4"),INDIRECT("申込書!G3"),""))</f>
        <v/>
      </c>
      <c r="S138" s="24"/>
      <c r="T138" s="24" t="str">
        <f ca="1">IF(INDIRECT("申込書!J37")="","",INDIRECT("申込書!J37"))</f>
        <v/>
      </c>
      <c r="U138" s="24"/>
      <c r="V138" s="24" t="str">
        <f ca="1">IF(INDIRECT("申込書!L37")="","",INDIRECT("申込書!L37"))</f>
        <v/>
      </c>
      <c r="W138" s="25"/>
      <c r="X138" s="48"/>
      <c r="Y138" s="48"/>
      <c r="Z138" s="48"/>
      <c r="AA138" s="14" t="s">
        <v>118</v>
      </c>
      <c r="AB138" s="23">
        <f ca="1">INDIRECT("申込書!AH37")</f>
        <v>0</v>
      </c>
    </row>
    <row r="139" spans="1:28" ht="10.25" customHeight="1" x14ac:dyDescent="0.2">
      <c r="A139" s="30" t="str">
        <f ca="1">IF(OR(D139="",E139="",ISERROR(B139)),"",IF(AB139="ｺﾝﾊﾞｲﾝﾄﾞA",VLOOKUP(D139&amp;"ｺﾝﾊﾞｲﾝﾄﾞA",クラス・種目リスト!$A$2:$B$26,2,FALSE),IF(AB139="ｺﾝﾊﾞｲﾝﾄﾞB",VLOOKUP(D139&amp;"ｺﾝﾊﾞｲﾝﾄﾞB",クラス・種目リスト!$A$2:$B$26,2,FALSE),"")))</f>
        <v/>
      </c>
      <c r="B139" s="30" t="str">
        <f ca="1">IF(E139="","",IF(O139=1,VLOOKUP(E139,クラス・種目リスト!$A$111:$C$114,2,FALSE),IF(O139=2,VLOOKUP(E139,クラス・種目リスト!$A$116:$C$119,2,FALSE),"")))</f>
        <v/>
      </c>
      <c r="C139" s="30"/>
      <c r="D139" s="22" t="str">
        <f t="shared" ca="1" si="1"/>
        <v>５・６年女子</v>
      </c>
      <c r="E139" s="22" t="str">
        <f ca="1">IF(AB139="ｺﾝﾊﾞｲﾝﾄﾞA","走高跳",IF(AB139="ｺﾝﾊﾞｲﾝﾄﾞB","ｼﾞｬﾍﾞﾘｯｸﾎﾞｰﾙ投",""))</f>
        <v/>
      </c>
      <c r="F139" s="25" t="str">
        <f ca="1">IF(OR(A139="",OR(A139&lt;20,A139&gt;23)),"",VLOOKUP(D139,クラス・種目リスト!$A$2:$B$26,2,FALSE))</f>
        <v/>
      </c>
      <c r="G139" s="14"/>
      <c r="H139" s="30"/>
      <c r="I139" s="25" t="str">
        <f ca="1">IF(INDIRECT("申込書!B37")="","",INDIRECT("申込書!B37"))</f>
        <v/>
      </c>
      <c r="J139" s="22" t="str">
        <f ca="1">ASC(IF(INDIRECT("申込書!D37")="","",INDIRECT("申込書!D37")&amp;"　"&amp;INDIRECT("申込書!E37")))</f>
        <v/>
      </c>
      <c r="K139" s="22" t="str">
        <f ca="1">ASC(IF(INDIRECT("申込書!F37")="","",INDIRECT("申込書!F37")&amp;"　"&amp;INDIRECT("申込書!G37")))</f>
        <v/>
      </c>
      <c r="L139" s="22"/>
      <c r="M139" s="22"/>
      <c r="N139" s="14"/>
      <c r="O139" s="22" t="str">
        <f ca="1">IF(INDIRECT("申込書!C37")="","",INDIRECT("申込書!C37"))</f>
        <v/>
      </c>
      <c r="P139" s="22" t="str">
        <f ca="1">IF(INDIRECT("申込書!H37")="","",INDIRECT("申込書!H37"))</f>
        <v/>
      </c>
      <c r="Q139" s="22" t="str">
        <f ca="1">IF(INDIRECT("申込書!I37")="","",INDIRECT("申込書!I37"))</f>
        <v/>
      </c>
      <c r="R139" s="25" t="str">
        <f ca="1">IF(INDIRECT("申込書!G3")="","",IF(INDIRECT("申込書!I37")=INDIRECT("申込書!G4"),INDIRECT("申込書!G3"),""))</f>
        <v/>
      </c>
      <c r="S139" s="24"/>
      <c r="T139" s="24" t="str">
        <f ca="1">IF(INDIRECT("申込書!J37")="","",INDIRECT("申込書!J37"))</f>
        <v/>
      </c>
      <c r="U139" s="24"/>
      <c r="V139" s="24" t="str">
        <f ca="1">IF(INDIRECT("申込書!L37")="","",INDIRECT("申込書!L37"))</f>
        <v/>
      </c>
      <c r="W139" s="25"/>
      <c r="X139" s="14"/>
      <c r="Y139" s="14"/>
      <c r="Z139" s="14"/>
      <c r="AA139" s="14" t="s">
        <v>118</v>
      </c>
      <c r="AB139" s="23">
        <f ca="1">INDIRECT("申込書!AH37")</f>
        <v>0</v>
      </c>
    </row>
    <row r="140" spans="1:28" ht="10.25" customHeight="1" x14ac:dyDescent="0.2">
      <c r="A140" s="30" t="str">
        <f ca="1">IF(OR(D140="",E140="",ISERROR(B140)),"",IF(AB140="ｺﾝﾊﾞｲﾝﾄﾞA",VLOOKUP(D140&amp;"ｺﾝﾊﾞｲﾝﾄﾞA",クラス・種目リスト!$A$2:$B$26,2,FALSE),IF(AB140="ｺﾝﾊﾞｲﾝﾄﾞB",VLOOKUP(D140&amp;"ｺﾝﾊﾞｲﾝﾄﾞB",クラス・種目リスト!$A$2:$B$26,2,FALSE),"")))</f>
        <v/>
      </c>
      <c r="B140" s="30" t="str">
        <f ca="1">IF(E140="","",IF(O140=1,VLOOKUP(E140,クラス・種目リスト!$A$111:$C$114,2,FALSE),IF(O140=2,VLOOKUP(E140,クラス・種目リスト!$A$116:$C$119,2,FALSE),"")))</f>
        <v/>
      </c>
      <c r="C140" s="30"/>
      <c r="D140" s="22" t="str">
        <f t="shared" ca="1" si="1"/>
        <v>５・６年女子</v>
      </c>
      <c r="E140" s="22" t="str">
        <f t="shared" ca="1" si="0"/>
        <v/>
      </c>
      <c r="F140" s="25" t="str">
        <f ca="1">IF(OR(A140="",OR(A140&lt;20,A140&gt;23)),"",VLOOKUP(D140,クラス・種目リスト!$A$2:$B$26,2,FALSE))</f>
        <v/>
      </c>
      <c r="G140" s="14"/>
      <c r="H140" s="30"/>
      <c r="I140" s="25" t="str">
        <f ca="1">IF(INDIRECT("申込書!B38")="","",INDIRECT("申込書!B38"))</f>
        <v/>
      </c>
      <c r="J140" s="22" t="str">
        <f ca="1">ASC(IF(INDIRECT("申込書!D38")="","",INDIRECT("申込書!D38")&amp;"　"&amp;INDIRECT("申込書!E38")))</f>
        <v/>
      </c>
      <c r="K140" s="22" t="str">
        <f ca="1">ASC(IF(INDIRECT("申込書!F38")="","",INDIRECT("申込書!F38")&amp;"　"&amp;INDIRECT("申込書!G38")))</f>
        <v/>
      </c>
      <c r="L140" s="22"/>
      <c r="M140" s="22"/>
      <c r="N140" s="14"/>
      <c r="O140" s="22" t="str">
        <f ca="1">IF(INDIRECT("申込書!C38")="","",INDIRECT("申込書!C38"))</f>
        <v/>
      </c>
      <c r="P140" s="22" t="str">
        <f ca="1">IF(INDIRECT("申込書!H38")="","",INDIRECT("申込書!H38"))</f>
        <v/>
      </c>
      <c r="Q140" s="22" t="str">
        <f ca="1">IF(INDIRECT("申込書!I38")="","",INDIRECT("申込書!I38"))</f>
        <v/>
      </c>
      <c r="R140" s="25" t="str">
        <f ca="1">IF(INDIRECT("申込書!G3")="","",IF(INDIRECT("申込書!I38")=INDIRECT("申込書!G4"),INDIRECT("申込書!G3"),""))</f>
        <v/>
      </c>
      <c r="S140" s="24"/>
      <c r="T140" s="24" t="str">
        <f ca="1">IF(INDIRECT("申込書!J38")="","",INDIRECT("申込書!J38"))</f>
        <v/>
      </c>
      <c r="U140" s="24"/>
      <c r="V140" s="24" t="str">
        <f ca="1">IF(INDIRECT("申込書!L38")="","",INDIRECT("申込書!L38"))</f>
        <v/>
      </c>
      <c r="W140" s="25"/>
      <c r="X140" s="48"/>
      <c r="Y140" s="48"/>
      <c r="Z140" s="48"/>
      <c r="AA140" s="14" t="s">
        <v>118</v>
      </c>
      <c r="AB140" s="23">
        <f ca="1">INDIRECT("申込書!AH38")</f>
        <v>0</v>
      </c>
    </row>
    <row r="141" spans="1:28" ht="10.25" customHeight="1" x14ac:dyDescent="0.2">
      <c r="A141" s="30" t="str">
        <f ca="1">IF(OR(D141="",E141="",ISERROR(B141)),"",IF(AB141="ｺﾝﾊﾞｲﾝﾄﾞA",VLOOKUP(D141&amp;"ｺﾝﾊﾞｲﾝﾄﾞA",クラス・種目リスト!$A$2:$B$26,2,FALSE),IF(AB141="ｺﾝﾊﾞｲﾝﾄﾞB",VLOOKUP(D141&amp;"ｺﾝﾊﾞｲﾝﾄﾞB",クラス・種目リスト!$A$2:$B$26,2,FALSE),"")))</f>
        <v/>
      </c>
      <c r="B141" s="30" t="str">
        <f ca="1">IF(E141="","",IF(O141=1,VLOOKUP(E141,クラス・種目リスト!$A$111:$C$114,2,FALSE),IF(O141=2,VLOOKUP(E141,クラス・種目リスト!$A$116:$C$119,2,FALSE),"")))</f>
        <v/>
      </c>
      <c r="C141" s="30"/>
      <c r="D141" s="22" t="str">
        <f t="shared" ca="1" si="1"/>
        <v>５・６年女子</v>
      </c>
      <c r="E141" s="22" t="str">
        <f ca="1">IF(AB141="ｺﾝﾊﾞｲﾝﾄﾞA","走高跳",IF(AB141="ｺﾝﾊﾞｲﾝﾄﾞB","ｼﾞｬﾍﾞﾘｯｸﾎﾞｰﾙ投",""))</f>
        <v/>
      </c>
      <c r="F141" s="25" t="str">
        <f ca="1">IF(OR(A141="",OR(A141&lt;20,A141&gt;23)),"",VLOOKUP(D141,クラス・種目リスト!$A$2:$B$26,2,FALSE))</f>
        <v/>
      </c>
      <c r="G141" s="14"/>
      <c r="H141" s="30"/>
      <c r="I141" s="25" t="str">
        <f ca="1">IF(INDIRECT("申込書!B38")="","",INDIRECT("申込書!B38"))</f>
        <v/>
      </c>
      <c r="J141" s="22" t="str">
        <f ca="1">ASC(IF(INDIRECT("申込書!D38")="","",INDIRECT("申込書!D38")&amp;"　"&amp;INDIRECT("申込書!E38")))</f>
        <v/>
      </c>
      <c r="K141" s="22" t="str">
        <f ca="1">ASC(IF(INDIRECT("申込書!F38")="","",INDIRECT("申込書!F38")&amp;"　"&amp;INDIRECT("申込書!G38")))</f>
        <v/>
      </c>
      <c r="L141" s="22"/>
      <c r="M141" s="22"/>
      <c r="N141" s="14"/>
      <c r="O141" s="22" t="str">
        <f ca="1">IF(INDIRECT("申込書!C38")="","",INDIRECT("申込書!C38"))</f>
        <v/>
      </c>
      <c r="P141" s="22" t="str">
        <f ca="1">IF(INDIRECT("申込書!H38")="","",INDIRECT("申込書!H38"))</f>
        <v/>
      </c>
      <c r="Q141" s="22" t="str">
        <f ca="1">IF(INDIRECT("申込書!I38")="","",INDIRECT("申込書!I38"))</f>
        <v/>
      </c>
      <c r="R141" s="25" t="str">
        <f ca="1">IF(INDIRECT("申込書!G3")="","",IF(INDIRECT("申込書!I38")=INDIRECT("申込書!G4"),INDIRECT("申込書!G3"),""))</f>
        <v/>
      </c>
      <c r="S141" s="24"/>
      <c r="T141" s="24" t="str">
        <f ca="1">IF(INDIRECT("申込書!J38")="","",INDIRECT("申込書!J38"))</f>
        <v/>
      </c>
      <c r="U141" s="24"/>
      <c r="V141" s="24" t="str">
        <f ca="1">IF(INDIRECT("申込書!L38")="","",INDIRECT("申込書!L38"))</f>
        <v/>
      </c>
      <c r="W141" s="25"/>
      <c r="X141" s="14"/>
      <c r="Y141" s="14"/>
      <c r="Z141" s="14"/>
      <c r="AA141" s="14" t="s">
        <v>118</v>
      </c>
      <c r="AB141" s="23">
        <f ca="1">INDIRECT("申込書!AH38")</f>
        <v>0</v>
      </c>
    </row>
    <row r="142" spans="1:28" ht="10.25" customHeight="1" x14ac:dyDescent="0.2">
      <c r="A142" s="30" t="str">
        <f ca="1">IF(OR(D142="",E142="",ISERROR(B142)),"",IF(AB142="ｺﾝﾊﾞｲﾝﾄﾞA",VLOOKUP(D142&amp;"ｺﾝﾊﾞｲﾝﾄﾞA",クラス・種目リスト!$A$2:$B$26,2,FALSE),IF(AB142="ｺﾝﾊﾞｲﾝﾄﾞB",VLOOKUP(D142&amp;"ｺﾝﾊﾞｲﾝﾄﾞB",クラス・種目リスト!$A$2:$B$26,2,FALSE),"")))</f>
        <v/>
      </c>
      <c r="B142" s="30" t="str">
        <f ca="1">IF(E142="","",IF(O142=1,VLOOKUP(E142,クラス・種目リスト!$A$111:$C$114,2,FALSE),IF(O142=2,VLOOKUP(E142,クラス・種目リスト!$A$116:$C$119,2,FALSE),"")))</f>
        <v/>
      </c>
      <c r="C142" s="30"/>
      <c r="D142" s="22" t="str">
        <f t="shared" ca="1" si="1"/>
        <v>５・６年女子</v>
      </c>
      <c r="E142" s="22" t="str">
        <f t="shared" ca="1" si="0"/>
        <v/>
      </c>
      <c r="F142" s="25" t="str">
        <f ca="1">IF(OR(A142="",OR(A142&lt;20,A142&gt;23)),"",VLOOKUP(D142,クラス・種目リスト!$A$2:$B$26,2,FALSE))</f>
        <v/>
      </c>
      <c r="G142" s="14"/>
      <c r="H142" s="30"/>
      <c r="I142" s="25" t="str">
        <f ca="1">IF(INDIRECT("申込書!B39")="","",INDIRECT("申込書!B39"))</f>
        <v/>
      </c>
      <c r="J142" s="22" t="str">
        <f ca="1">ASC(IF(INDIRECT("申込書!D39")="","",INDIRECT("申込書!D39")&amp;"　"&amp;INDIRECT("申込書!E39")))</f>
        <v/>
      </c>
      <c r="K142" s="22" t="str">
        <f ca="1">ASC(IF(INDIRECT("申込書!F39")="","",INDIRECT("申込書!F39")&amp;"　"&amp;INDIRECT("申込書!G39")))</f>
        <v/>
      </c>
      <c r="L142" s="22"/>
      <c r="M142" s="22"/>
      <c r="N142" s="14"/>
      <c r="O142" s="22" t="str">
        <f ca="1">IF(INDIRECT("申込書!C39")="","",INDIRECT("申込書!C39"))</f>
        <v/>
      </c>
      <c r="P142" s="22" t="str">
        <f ca="1">IF(INDIRECT("申込書!H39")="","",INDIRECT("申込書!H39"))</f>
        <v/>
      </c>
      <c r="Q142" s="22" t="str">
        <f ca="1">IF(INDIRECT("申込書!I39")="","",INDIRECT("申込書!I39"))</f>
        <v/>
      </c>
      <c r="R142" s="25" t="str">
        <f ca="1">IF(INDIRECT("申込書!G3")="","",IF(INDIRECT("申込書!I39")=INDIRECT("申込書!G4"),INDIRECT("申込書!G3"),""))</f>
        <v/>
      </c>
      <c r="S142" s="24"/>
      <c r="T142" s="24" t="str">
        <f ca="1">IF(INDIRECT("申込書!J39")="","",INDIRECT("申込書!J39"))</f>
        <v/>
      </c>
      <c r="U142" s="24"/>
      <c r="V142" s="24" t="str">
        <f ca="1">IF(INDIRECT("申込書!L39")="","",INDIRECT("申込書!L39"))</f>
        <v/>
      </c>
      <c r="W142" s="25"/>
      <c r="X142" s="48"/>
      <c r="Y142" s="48"/>
      <c r="Z142" s="48"/>
      <c r="AA142" s="14" t="s">
        <v>118</v>
      </c>
      <c r="AB142" s="23">
        <f ca="1">INDIRECT("申込書!AH39")</f>
        <v>0</v>
      </c>
    </row>
    <row r="143" spans="1:28" ht="10.25" customHeight="1" x14ac:dyDescent="0.2">
      <c r="A143" s="30" t="str">
        <f ca="1">IF(OR(D143="",E143="",ISERROR(B143)),"",IF(AB143="ｺﾝﾊﾞｲﾝﾄﾞA",VLOOKUP(D143&amp;"ｺﾝﾊﾞｲﾝﾄﾞA",クラス・種目リスト!$A$2:$B$26,2,FALSE),IF(AB143="ｺﾝﾊﾞｲﾝﾄﾞB",VLOOKUP(D143&amp;"ｺﾝﾊﾞｲﾝﾄﾞB",クラス・種目リスト!$A$2:$B$26,2,FALSE),"")))</f>
        <v/>
      </c>
      <c r="B143" s="30" t="str">
        <f ca="1">IF(E143="","",IF(O143=1,VLOOKUP(E143,クラス・種目リスト!$A$111:$C$114,2,FALSE),IF(O143=2,VLOOKUP(E143,クラス・種目リスト!$A$116:$C$119,2,FALSE),"")))</f>
        <v/>
      </c>
      <c r="C143" s="30"/>
      <c r="D143" s="22" t="str">
        <f t="shared" ca="1" si="1"/>
        <v>５・６年女子</v>
      </c>
      <c r="E143" s="22" t="str">
        <f ca="1">IF(AB143="ｺﾝﾊﾞｲﾝﾄﾞA","走高跳",IF(AB143="ｺﾝﾊﾞｲﾝﾄﾞB","ｼﾞｬﾍﾞﾘｯｸﾎﾞｰﾙ投",""))</f>
        <v/>
      </c>
      <c r="F143" s="25" t="str">
        <f ca="1">IF(OR(A143="",OR(A143&lt;20,A143&gt;23)),"",VLOOKUP(D143,クラス・種目リスト!$A$2:$B$26,2,FALSE))</f>
        <v/>
      </c>
      <c r="G143" s="14"/>
      <c r="H143" s="30"/>
      <c r="I143" s="25" t="str">
        <f ca="1">IF(INDIRECT("申込書!B39")="","",INDIRECT("申込書!B39"))</f>
        <v/>
      </c>
      <c r="J143" s="22" t="str">
        <f ca="1">ASC(IF(INDIRECT("申込書!D39")="","",INDIRECT("申込書!D39")&amp;"　"&amp;INDIRECT("申込書!E39")))</f>
        <v/>
      </c>
      <c r="K143" s="22" t="str">
        <f ca="1">ASC(IF(INDIRECT("申込書!F39")="","",INDIRECT("申込書!F39")&amp;"　"&amp;INDIRECT("申込書!G39")))</f>
        <v/>
      </c>
      <c r="L143" s="22"/>
      <c r="M143" s="22"/>
      <c r="N143" s="14"/>
      <c r="O143" s="22" t="str">
        <f ca="1">IF(INDIRECT("申込書!C39")="","",INDIRECT("申込書!C39"))</f>
        <v/>
      </c>
      <c r="P143" s="22" t="str">
        <f ca="1">IF(INDIRECT("申込書!H39")="","",INDIRECT("申込書!H39"))</f>
        <v/>
      </c>
      <c r="Q143" s="22" t="str">
        <f ca="1">IF(INDIRECT("申込書!I39")="","",INDIRECT("申込書!I39"))</f>
        <v/>
      </c>
      <c r="R143" s="25" t="str">
        <f ca="1">IF(INDIRECT("申込書!G3")="","",IF(INDIRECT("申込書!I39")=INDIRECT("申込書!G4"),INDIRECT("申込書!G3"),""))</f>
        <v/>
      </c>
      <c r="S143" s="24"/>
      <c r="T143" s="24" t="str">
        <f ca="1">IF(INDIRECT("申込書!J39")="","",INDIRECT("申込書!J39"))</f>
        <v/>
      </c>
      <c r="U143" s="24"/>
      <c r="V143" s="24" t="str">
        <f ca="1">IF(INDIRECT("申込書!L39")="","",INDIRECT("申込書!L39"))</f>
        <v/>
      </c>
      <c r="W143" s="25"/>
      <c r="X143" s="14"/>
      <c r="Y143" s="14"/>
      <c r="Z143" s="14"/>
      <c r="AA143" s="14" t="s">
        <v>118</v>
      </c>
      <c r="AB143" s="23">
        <f ca="1">INDIRECT("申込書!AH39")</f>
        <v>0</v>
      </c>
    </row>
    <row r="144" spans="1:28" ht="10.25" customHeight="1" x14ac:dyDescent="0.2">
      <c r="A144" s="30" t="str">
        <f ca="1">IF(OR(D144="",E144="",ISERROR(B144)),"",IF(AB144="ｺﾝﾊﾞｲﾝﾄﾞA",VLOOKUP(D144&amp;"ｺﾝﾊﾞｲﾝﾄﾞA",クラス・種目リスト!$A$2:$B$26,2,FALSE),IF(AB144="ｺﾝﾊﾞｲﾝﾄﾞB",VLOOKUP(D144&amp;"ｺﾝﾊﾞｲﾝﾄﾞB",クラス・種目リスト!$A$2:$B$26,2,FALSE),"")))</f>
        <v/>
      </c>
      <c r="B144" s="30" t="str">
        <f ca="1">IF(E144="","",IF(O144=1,VLOOKUP(E144,クラス・種目リスト!$A$111:$C$114,2,FALSE),IF(O144=2,VLOOKUP(E144,クラス・種目リスト!$A$116:$C$119,2,FALSE),"")))</f>
        <v/>
      </c>
      <c r="C144" s="30"/>
      <c r="D144" s="22" t="str">
        <f t="shared" ca="1" si="1"/>
        <v>５・６年女子</v>
      </c>
      <c r="E144" s="22" t="str">
        <f t="shared" ca="1" si="0"/>
        <v/>
      </c>
      <c r="F144" s="25" t="str">
        <f ca="1">IF(OR(A144="",OR(A144&lt;20,A144&gt;23)),"",VLOOKUP(D144,クラス・種目リスト!$A$2:$B$26,2,FALSE))</f>
        <v/>
      </c>
      <c r="G144" s="14"/>
      <c r="H144" s="30"/>
      <c r="I144" s="25" t="str">
        <f ca="1">IF(INDIRECT("申込書!B40")="","",INDIRECT("申込書!B40"))</f>
        <v/>
      </c>
      <c r="J144" s="22" t="str">
        <f ca="1">ASC(IF(INDIRECT("申込書!D40")="","",INDIRECT("申込書!D40")&amp;"　"&amp;INDIRECT("申込書!E40")))</f>
        <v/>
      </c>
      <c r="K144" s="22" t="str">
        <f ca="1">ASC(IF(INDIRECT("申込書!F40")="","",INDIRECT("申込書!F40")&amp;"　"&amp;INDIRECT("申込書!G40")))</f>
        <v/>
      </c>
      <c r="L144" s="22"/>
      <c r="M144" s="22"/>
      <c r="N144" s="14"/>
      <c r="O144" s="22" t="str">
        <f ca="1">IF(INDIRECT("申込書!C40")="","",INDIRECT("申込書!C40"))</f>
        <v/>
      </c>
      <c r="P144" s="22" t="str">
        <f ca="1">IF(INDIRECT("申込書!H40")="","",INDIRECT("申込書!H40"))</f>
        <v/>
      </c>
      <c r="Q144" s="22" t="str">
        <f ca="1">IF(INDIRECT("申込書!I40")="","",INDIRECT("申込書!I40"))</f>
        <v/>
      </c>
      <c r="R144" s="25" t="str">
        <f ca="1">IF(INDIRECT("申込書!G3")="","",IF(INDIRECT("申込書!I40")=INDIRECT("申込書!G4"),INDIRECT("申込書!G3"),""))</f>
        <v/>
      </c>
      <c r="S144" s="24"/>
      <c r="T144" s="24" t="str">
        <f ca="1">IF(INDIRECT("申込書!J40")="","",INDIRECT("申込書!J40"))</f>
        <v/>
      </c>
      <c r="U144" s="24"/>
      <c r="V144" s="24" t="str">
        <f ca="1">IF(INDIRECT("申込書!L40")="","",INDIRECT("申込書!L40"))</f>
        <v/>
      </c>
      <c r="W144" s="25"/>
      <c r="X144" s="48"/>
      <c r="Y144" s="48"/>
      <c r="Z144" s="48"/>
      <c r="AA144" s="14" t="s">
        <v>118</v>
      </c>
      <c r="AB144" s="23">
        <f ca="1">INDIRECT("申込書!AH40")</f>
        <v>0</v>
      </c>
    </row>
    <row r="145" spans="1:28" ht="10.25" customHeight="1" x14ac:dyDescent="0.2">
      <c r="A145" s="30" t="str">
        <f ca="1">IF(OR(D145="",E145="",ISERROR(B145)),"",IF(AB145="ｺﾝﾊﾞｲﾝﾄﾞA",VLOOKUP(D145&amp;"ｺﾝﾊﾞｲﾝﾄﾞA",クラス・種目リスト!$A$2:$B$26,2,FALSE),IF(AB145="ｺﾝﾊﾞｲﾝﾄﾞB",VLOOKUP(D145&amp;"ｺﾝﾊﾞｲﾝﾄﾞB",クラス・種目リスト!$A$2:$B$26,2,FALSE),"")))</f>
        <v/>
      </c>
      <c r="B145" s="30" t="str">
        <f ca="1">IF(E145="","",IF(O145=1,VLOOKUP(E145,クラス・種目リスト!$A$111:$C$114,2,FALSE),IF(O145=2,VLOOKUP(E145,クラス・種目リスト!$A$116:$C$119,2,FALSE),"")))</f>
        <v/>
      </c>
      <c r="C145" s="30"/>
      <c r="D145" s="22" t="str">
        <f t="shared" ca="1" si="1"/>
        <v>５・６年女子</v>
      </c>
      <c r="E145" s="22" t="str">
        <f ca="1">IF(AB145="ｺﾝﾊﾞｲﾝﾄﾞA","走高跳",IF(AB145="ｺﾝﾊﾞｲﾝﾄﾞB","ｼﾞｬﾍﾞﾘｯｸﾎﾞｰﾙ投",""))</f>
        <v/>
      </c>
      <c r="F145" s="25" t="str">
        <f ca="1">IF(OR(A145="",OR(A145&lt;20,A145&gt;23)),"",VLOOKUP(D145,クラス・種目リスト!$A$2:$B$26,2,FALSE))</f>
        <v/>
      </c>
      <c r="G145" s="14"/>
      <c r="H145" s="51"/>
      <c r="I145" s="25" t="str">
        <f ca="1">IF(INDIRECT("申込書!B40")="","",INDIRECT("申込書!B40"))</f>
        <v/>
      </c>
      <c r="J145" s="22" t="str">
        <f ca="1">ASC(IF(INDIRECT("申込書!D40")="","",INDIRECT("申込書!D40")&amp;"　"&amp;INDIRECT("申込書!E40")))</f>
        <v/>
      </c>
      <c r="K145" s="22" t="str">
        <f ca="1">ASC(IF(INDIRECT("申込書!F40")="","",INDIRECT("申込書!F40")&amp;"　"&amp;INDIRECT("申込書!G40")))</f>
        <v/>
      </c>
      <c r="L145" s="22"/>
      <c r="M145" s="22"/>
      <c r="N145" s="14"/>
      <c r="O145" s="22" t="str">
        <f ca="1">IF(INDIRECT("申込書!C40")="","",INDIRECT("申込書!C40"))</f>
        <v/>
      </c>
      <c r="P145" s="22" t="str">
        <f ca="1">IF(INDIRECT("申込書!H40")="","",INDIRECT("申込書!H40"))</f>
        <v/>
      </c>
      <c r="Q145" s="22" t="str">
        <f ca="1">IF(INDIRECT("申込書!I40")="","",INDIRECT("申込書!I40"))</f>
        <v/>
      </c>
      <c r="R145" s="25" t="str">
        <f ca="1">IF(INDIRECT("申込書!G3")="","",IF(INDIRECT("申込書!I40")=INDIRECT("申込書!G4"),INDIRECT("申込書!G3"),""))</f>
        <v/>
      </c>
      <c r="S145" s="24"/>
      <c r="T145" s="24" t="str">
        <f ca="1">IF(INDIRECT("申込書!J40")="","",INDIRECT("申込書!J40"))</f>
        <v/>
      </c>
      <c r="U145" s="24"/>
      <c r="V145" s="24" t="str">
        <f ca="1">IF(INDIRECT("申込書!L40")="","",INDIRECT("申込書!L40"))</f>
        <v/>
      </c>
      <c r="W145" s="25"/>
      <c r="X145" s="14"/>
      <c r="Y145" s="14"/>
      <c r="Z145" s="14"/>
      <c r="AA145" s="14" t="s">
        <v>118</v>
      </c>
      <c r="AB145" s="23">
        <f ca="1">INDIRECT("申込書!AH40")</f>
        <v>0</v>
      </c>
    </row>
    <row r="146" spans="1:28" ht="10.25" customHeight="1" x14ac:dyDescent="0.2">
      <c r="A146" s="30" t="str">
        <f ca="1">IF(OR(D146="",E146="",ISERROR(B146)),"",IF(AB146="ｺﾝﾊﾞｲﾝﾄﾞA",VLOOKUP(D146&amp;"ｺﾝﾊﾞｲﾝﾄﾞA",クラス・種目リスト!$A$2:$B$26,2,FALSE),IF(AB146="ｺﾝﾊﾞｲﾝﾄﾞB",VLOOKUP(D146&amp;"ｺﾝﾊﾞｲﾝﾄﾞB",クラス・種目リスト!$A$2:$B$26,2,FALSE),"")))</f>
        <v/>
      </c>
      <c r="B146" s="30" t="str">
        <f ca="1">IF(E146="","",IF(O146=1,VLOOKUP(E146,クラス・種目リスト!$A$111:$C$114,2,FALSE),IF(O146=2,VLOOKUP(E146,クラス・種目リスト!$A$116:$C$119,2,FALSE),"")))</f>
        <v/>
      </c>
      <c r="C146" s="30"/>
      <c r="D146" s="22" t="str">
        <f t="shared" ca="1" si="1"/>
        <v>５・６年女子</v>
      </c>
      <c r="E146" s="22" t="str">
        <f t="shared" ca="1" si="0"/>
        <v/>
      </c>
      <c r="F146" s="25" t="str">
        <f ca="1">IF(OR(A146="",OR(A146&lt;20,A146&gt;23)),"",VLOOKUP(D146,クラス・種目リスト!$A$2:$B$26,2,FALSE))</f>
        <v/>
      </c>
      <c r="G146" s="14"/>
      <c r="I146" s="25" t="str">
        <f ca="1">IF(INDIRECT("申込書!B41")="","",INDIRECT("申込書!B41"))</f>
        <v/>
      </c>
      <c r="J146" s="22" t="str">
        <f ca="1">ASC(IF(INDIRECT("申込書!D41")="","",INDIRECT("申込書!D41")&amp;"　"&amp;INDIRECT("申込書!E41")))</f>
        <v/>
      </c>
      <c r="K146" s="22" t="str">
        <f ca="1">ASC(IF(INDIRECT("申込書!F41")="","",INDIRECT("申込書!F41")&amp;"　"&amp;INDIRECT("申込書!G41")))</f>
        <v/>
      </c>
      <c r="L146" s="22"/>
      <c r="M146" s="22"/>
      <c r="N146" s="14"/>
      <c r="O146" s="22" t="str">
        <f ca="1">IF(INDIRECT("申込書!C41")="","",INDIRECT("申込書!C41"))</f>
        <v/>
      </c>
      <c r="P146" s="22" t="str">
        <f ca="1">IF(INDIRECT("申込書!H41")="","",INDIRECT("申込書!H41"))</f>
        <v/>
      </c>
      <c r="Q146" s="22" t="str">
        <f ca="1">IF(INDIRECT("申込書!I41")="","",INDIRECT("申込書!I41"))</f>
        <v/>
      </c>
      <c r="R146" s="25" t="str">
        <f ca="1">IF(INDIRECT("申込書!G3")="","",IF(INDIRECT("申込書!I41")=INDIRECT("申込書!G4"),INDIRECT("申込書!G3"),""))</f>
        <v/>
      </c>
      <c r="S146" s="24"/>
      <c r="T146" s="24" t="str">
        <f ca="1">IF(INDIRECT("申込書!J41")="","",INDIRECT("申込書!J41"))</f>
        <v/>
      </c>
      <c r="U146" s="24"/>
      <c r="V146" s="24" t="str">
        <f ca="1">IF(INDIRECT("申込書!L41")="","",INDIRECT("申込書!L41"))</f>
        <v/>
      </c>
      <c r="W146" s="25"/>
      <c r="X146" s="48"/>
      <c r="Y146" s="48"/>
      <c r="Z146" s="48"/>
      <c r="AA146" s="14" t="s">
        <v>118</v>
      </c>
      <c r="AB146" s="23">
        <f ca="1">INDIRECT("申込書!AH41")</f>
        <v>0</v>
      </c>
    </row>
    <row r="147" spans="1:28" ht="10.25" customHeight="1" x14ac:dyDescent="0.2">
      <c r="A147" s="30" t="str">
        <f ca="1">IF(OR(D147="",E147="",ISERROR(B147)),"",IF(AB147="ｺﾝﾊﾞｲﾝﾄﾞA",VLOOKUP(D147&amp;"ｺﾝﾊﾞｲﾝﾄﾞA",クラス・種目リスト!$A$2:$B$26,2,FALSE),IF(AB147="ｺﾝﾊﾞｲﾝﾄﾞB",VLOOKUP(D147&amp;"ｺﾝﾊﾞｲﾝﾄﾞB",クラス・種目リスト!$A$2:$B$26,2,FALSE),"")))</f>
        <v/>
      </c>
      <c r="B147" s="30" t="str">
        <f ca="1">IF(E147="","",IF(O147=1,VLOOKUP(E147,クラス・種目リスト!$A$111:$C$114,2,FALSE),IF(O147=2,VLOOKUP(E147,クラス・種目リスト!$A$116:$C$119,2,FALSE),"")))</f>
        <v/>
      </c>
      <c r="C147" s="30"/>
      <c r="D147" s="22" t="str">
        <f t="shared" ca="1" si="1"/>
        <v>５・６年女子</v>
      </c>
      <c r="E147" s="22" t="str">
        <f ca="1">IF(AB147="ｺﾝﾊﾞｲﾝﾄﾞA","走高跳",IF(AB147="ｺﾝﾊﾞｲﾝﾄﾞB","ｼﾞｬﾍﾞﾘｯｸﾎﾞｰﾙ投",""))</f>
        <v/>
      </c>
      <c r="F147" s="25" t="str">
        <f ca="1">IF(OR(A147="",OR(A147&lt;20,A147&gt;23)),"",VLOOKUP(D147,クラス・種目リスト!$A$2:$B$26,2,FALSE))</f>
        <v/>
      </c>
      <c r="G147" s="14"/>
      <c r="I147" s="25" t="str">
        <f ca="1">IF(INDIRECT("申込書!B41")="","",INDIRECT("申込書!B41"))</f>
        <v/>
      </c>
      <c r="J147" s="22" t="str">
        <f ca="1">ASC(IF(INDIRECT("申込書!D41")="","",INDIRECT("申込書!D41")&amp;"　"&amp;INDIRECT("申込書!E41")))</f>
        <v/>
      </c>
      <c r="K147" s="22" t="str">
        <f ca="1">ASC(IF(INDIRECT("申込書!F41")="","",INDIRECT("申込書!F41")&amp;"　"&amp;INDIRECT("申込書!G41")))</f>
        <v/>
      </c>
      <c r="L147" s="22"/>
      <c r="M147" s="22"/>
      <c r="N147" s="14"/>
      <c r="O147" s="22" t="str">
        <f ca="1">IF(INDIRECT("申込書!C41")="","",INDIRECT("申込書!C41"))</f>
        <v/>
      </c>
      <c r="P147" s="22" t="str">
        <f ca="1">IF(INDIRECT("申込書!H41")="","",INDIRECT("申込書!H41"))</f>
        <v/>
      </c>
      <c r="Q147" s="22" t="str">
        <f ca="1">IF(INDIRECT("申込書!I41")="","",INDIRECT("申込書!I41"))</f>
        <v/>
      </c>
      <c r="R147" s="25" t="str">
        <f ca="1">IF(INDIRECT("申込書!G3")="","",IF(INDIRECT("申込書!I41")=INDIRECT("申込書!G4"),INDIRECT("申込書!G3"),""))</f>
        <v/>
      </c>
      <c r="S147" s="24"/>
      <c r="T147" s="24" t="str">
        <f ca="1">IF(INDIRECT("申込書!J41")="","",INDIRECT("申込書!J41"))</f>
        <v/>
      </c>
      <c r="U147" s="24"/>
      <c r="V147" s="24" t="str">
        <f ca="1">IF(INDIRECT("申込書!L41")="","",INDIRECT("申込書!L41"))</f>
        <v/>
      </c>
      <c r="W147" s="25"/>
      <c r="X147" s="14"/>
      <c r="Y147" s="14"/>
      <c r="Z147" s="14"/>
      <c r="AA147" s="14" t="s">
        <v>118</v>
      </c>
      <c r="AB147" s="23">
        <f ca="1">INDIRECT("申込書!AH41")</f>
        <v>0</v>
      </c>
    </row>
    <row r="148" spans="1:28" ht="10.25" customHeight="1" x14ac:dyDescent="0.2">
      <c r="A148" s="30" t="str">
        <f ca="1">IF(OR(D148="",E148="",ISERROR(B148)),"",IF(AB148="ｺﾝﾊﾞｲﾝﾄﾞA",VLOOKUP(D148&amp;"ｺﾝﾊﾞｲﾝﾄﾞA",クラス・種目リスト!$A$2:$B$26,2,FALSE),IF(AB148="ｺﾝﾊﾞｲﾝﾄﾞB",VLOOKUP(D148&amp;"ｺﾝﾊﾞｲﾝﾄﾞB",クラス・種目リスト!$A$2:$B$26,2,FALSE),"")))</f>
        <v/>
      </c>
      <c r="B148" s="30" t="str">
        <f ca="1">IF(E148="","",IF(O148=1,VLOOKUP(E148,クラス・種目リスト!$A$111:$C$114,2,FALSE),IF(O148=2,VLOOKUP(E148,クラス・種目リスト!$A$116:$C$119,2,FALSE),"")))</f>
        <v/>
      </c>
      <c r="C148" s="30"/>
      <c r="D148" s="22" t="str">
        <f t="shared" ca="1" si="1"/>
        <v>５・６年女子</v>
      </c>
      <c r="E148" s="22" t="str">
        <f t="shared" ca="1" si="0"/>
        <v/>
      </c>
      <c r="F148" s="25" t="str">
        <f ca="1">IF(OR(A148="",OR(A148&lt;20,A148&gt;23)),"",VLOOKUP(D148,クラス・種目リスト!$A$2:$B$26,2,FALSE))</f>
        <v/>
      </c>
      <c r="G148" s="14"/>
      <c r="I148" s="25" t="str">
        <f ca="1">IF(INDIRECT("申込書!B42")="","",INDIRECT("申込書!B42"))</f>
        <v/>
      </c>
      <c r="J148" s="22" t="str">
        <f ca="1">ASC(IF(INDIRECT("申込書!D42")="","",INDIRECT("申込書!D42")&amp;"　"&amp;INDIRECT("申込書!E42")))</f>
        <v/>
      </c>
      <c r="K148" s="22" t="str">
        <f ca="1">ASC(IF(INDIRECT("申込書!F42")="","",INDIRECT("申込書!F42")&amp;"　"&amp;INDIRECT("申込書!G42")))</f>
        <v/>
      </c>
      <c r="L148" s="22"/>
      <c r="M148" s="22"/>
      <c r="N148" s="14"/>
      <c r="O148" s="22" t="str">
        <f ca="1">IF(INDIRECT("申込書!C42")="","",INDIRECT("申込書!C42"))</f>
        <v/>
      </c>
      <c r="P148" s="22" t="str">
        <f ca="1">IF(INDIRECT("申込書!H42")="","",INDIRECT("申込書!H42"))</f>
        <v/>
      </c>
      <c r="Q148" s="22" t="str">
        <f ca="1">IF(INDIRECT("申込書!I42")="","",INDIRECT("申込書!I42"))</f>
        <v/>
      </c>
      <c r="R148" s="25" t="str">
        <f ca="1">IF(INDIRECT("申込書!G3")="","",IF(INDIRECT("申込書!I42")=INDIRECT("申込書!G4"),INDIRECT("申込書!G3"),""))</f>
        <v/>
      </c>
      <c r="S148" s="24"/>
      <c r="T148" s="24" t="str">
        <f ca="1">IF(INDIRECT("申込書!J42")="","",INDIRECT("申込書!J42"))</f>
        <v/>
      </c>
      <c r="U148" s="24"/>
      <c r="V148" s="24" t="str">
        <f ca="1">IF(INDIRECT("申込書!L42")="","",INDIRECT("申込書!L42"))</f>
        <v/>
      </c>
      <c r="W148" s="25"/>
      <c r="X148" s="48"/>
      <c r="Y148" s="48"/>
      <c r="Z148" s="48"/>
      <c r="AA148" s="14" t="s">
        <v>118</v>
      </c>
      <c r="AB148" s="23">
        <f ca="1">INDIRECT("申込書!AH42")</f>
        <v>0</v>
      </c>
    </row>
    <row r="149" spans="1:28" ht="10.25" customHeight="1" x14ac:dyDescent="0.2">
      <c r="A149" s="30" t="str">
        <f ca="1">IF(OR(D149="",E149="",ISERROR(B149)),"",IF(AB149="ｺﾝﾊﾞｲﾝﾄﾞA",VLOOKUP(D149&amp;"ｺﾝﾊﾞｲﾝﾄﾞA",クラス・種目リスト!$A$2:$B$26,2,FALSE),IF(AB149="ｺﾝﾊﾞｲﾝﾄﾞB",VLOOKUP(D149&amp;"ｺﾝﾊﾞｲﾝﾄﾞB",クラス・種目リスト!$A$2:$B$26,2,FALSE),"")))</f>
        <v/>
      </c>
      <c r="B149" s="30" t="str">
        <f ca="1">IF(E149="","",IF(O149=1,VLOOKUP(E149,クラス・種目リスト!$A$111:$C$114,2,FALSE),IF(O149=2,VLOOKUP(E149,クラス・種目リスト!$A$116:$C$119,2,FALSE),"")))</f>
        <v/>
      </c>
      <c r="C149" s="30"/>
      <c r="D149" s="22" t="str">
        <f t="shared" ca="1" si="1"/>
        <v>５・６年女子</v>
      </c>
      <c r="E149" s="22" t="str">
        <f ca="1">IF(AB149="ｺﾝﾊﾞｲﾝﾄﾞA","走高跳",IF(AB149="ｺﾝﾊﾞｲﾝﾄﾞB","ｼﾞｬﾍﾞﾘｯｸﾎﾞｰﾙ投",""))</f>
        <v/>
      </c>
      <c r="F149" s="25" t="str">
        <f ca="1">IF(OR(A149="",OR(A149&lt;20,A149&gt;23)),"",VLOOKUP(D149,クラス・種目リスト!$A$2:$B$26,2,FALSE))</f>
        <v/>
      </c>
      <c r="G149" s="14"/>
      <c r="I149" s="25" t="str">
        <f ca="1">IF(INDIRECT("申込書!B42")="","",INDIRECT("申込書!B42"))</f>
        <v/>
      </c>
      <c r="J149" s="22" t="str">
        <f ca="1">ASC(IF(INDIRECT("申込書!D42")="","",INDIRECT("申込書!D42")&amp;"　"&amp;INDIRECT("申込書!E42")))</f>
        <v/>
      </c>
      <c r="K149" s="22" t="str">
        <f ca="1">ASC(IF(INDIRECT("申込書!F42")="","",INDIRECT("申込書!F42")&amp;"　"&amp;INDIRECT("申込書!G42")))</f>
        <v/>
      </c>
      <c r="L149" s="22"/>
      <c r="M149" s="22"/>
      <c r="N149" s="14"/>
      <c r="O149" s="22" t="str">
        <f ca="1">IF(INDIRECT("申込書!C42")="","",INDIRECT("申込書!C42"))</f>
        <v/>
      </c>
      <c r="P149" s="22" t="str">
        <f ca="1">IF(INDIRECT("申込書!H42")="","",INDIRECT("申込書!H42"))</f>
        <v/>
      </c>
      <c r="Q149" s="22" t="str">
        <f ca="1">IF(INDIRECT("申込書!I42")="","",INDIRECT("申込書!I42"))</f>
        <v/>
      </c>
      <c r="R149" s="25" t="str">
        <f ca="1">IF(INDIRECT("申込書!G3")="","",IF(INDIRECT("申込書!I42")=INDIRECT("申込書!G4"),INDIRECT("申込書!G3"),""))</f>
        <v/>
      </c>
      <c r="S149" s="24"/>
      <c r="T149" s="24" t="str">
        <f ca="1">IF(INDIRECT("申込書!J42")="","",INDIRECT("申込書!J42"))</f>
        <v/>
      </c>
      <c r="U149" s="24"/>
      <c r="V149" s="24" t="str">
        <f ca="1">IF(INDIRECT("申込書!L42")="","",INDIRECT("申込書!L42"))</f>
        <v/>
      </c>
      <c r="W149" s="25"/>
      <c r="X149" s="14"/>
      <c r="Y149" s="14"/>
      <c r="Z149" s="14"/>
      <c r="AA149" s="14" t="s">
        <v>118</v>
      </c>
      <c r="AB149" s="23">
        <f ca="1">INDIRECT("申込書!AH42")</f>
        <v>0</v>
      </c>
    </row>
    <row r="150" spans="1:28" ht="10.25" customHeight="1" x14ac:dyDescent="0.2">
      <c r="A150" s="30" t="str">
        <f ca="1">IF(OR(D150="",E150="",ISERROR(B150)),"",IF(AB150="ｺﾝﾊﾞｲﾝﾄﾞA",VLOOKUP(D150&amp;"ｺﾝﾊﾞｲﾝﾄﾞA",クラス・種目リスト!$A$2:$B$26,2,FALSE),IF(AB150="ｺﾝﾊﾞｲﾝﾄﾞB",VLOOKUP(D150&amp;"ｺﾝﾊﾞｲﾝﾄﾞB",クラス・種目リスト!$A$2:$B$26,2,FALSE),"")))</f>
        <v/>
      </c>
      <c r="B150" s="30" t="str">
        <f ca="1">IF(E150="","",IF(O150=1,VLOOKUP(E150,クラス・種目リスト!$A$111:$C$114,2,FALSE),IF(O150=2,VLOOKUP(E150,クラス・種目リスト!$A$116:$C$119,2,FALSE),"")))</f>
        <v/>
      </c>
      <c r="C150" s="30"/>
      <c r="D150" s="22" t="str">
        <f t="shared" ca="1" si="1"/>
        <v>５・６年女子</v>
      </c>
      <c r="E150" s="22" t="str">
        <f t="shared" ca="1" si="0"/>
        <v/>
      </c>
      <c r="F150" s="25" t="str">
        <f ca="1">IF(OR(A150="",OR(A150&lt;20,A150&gt;23)),"",VLOOKUP(D150,クラス・種目リスト!$A$2:$B$26,2,FALSE))</f>
        <v/>
      </c>
      <c r="G150" s="14"/>
      <c r="I150" s="25" t="str">
        <f ca="1">IF(INDIRECT("申込書!B43")="","",INDIRECT("申込書!B43"))</f>
        <v/>
      </c>
      <c r="J150" s="22" t="str">
        <f ca="1">ASC(IF(INDIRECT("申込書!D43")="","",INDIRECT("申込書!D43")&amp;"　"&amp;INDIRECT("申込書!E43")))</f>
        <v/>
      </c>
      <c r="K150" s="22" t="str">
        <f ca="1">ASC(IF(INDIRECT("申込書!F43")="","",INDIRECT("申込書!F43")&amp;"　"&amp;INDIRECT("申込書!G43")))</f>
        <v/>
      </c>
      <c r="L150" s="22"/>
      <c r="M150" s="22"/>
      <c r="N150" s="14"/>
      <c r="O150" s="22" t="str">
        <f ca="1">IF(INDIRECT("申込書!C43")="","",INDIRECT("申込書!C43"))</f>
        <v/>
      </c>
      <c r="P150" s="22" t="str">
        <f ca="1">IF(INDIRECT("申込書!H43")="","",INDIRECT("申込書!H43"))</f>
        <v/>
      </c>
      <c r="Q150" s="22" t="str">
        <f ca="1">IF(INDIRECT("申込書!I43")="","",INDIRECT("申込書!I43"))</f>
        <v/>
      </c>
      <c r="R150" s="25" t="str">
        <f ca="1">IF(INDIRECT("申込書!G3")="","",IF(INDIRECT("申込書!I43")=INDIRECT("申込書!G4"),INDIRECT("申込書!G3"),""))</f>
        <v/>
      </c>
      <c r="S150" s="24"/>
      <c r="T150" s="24" t="str">
        <f ca="1">IF(INDIRECT("申込書!J43")="","",INDIRECT("申込書!J43"))</f>
        <v/>
      </c>
      <c r="U150" s="24"/>
      <c r="V150" s="24" t="str">
        <f ca="1">IF(INDIRECT("申込書!L43")="","",INDIRECT("申込書!L43"))</f>
        <v/>
      </c>
      <c r="W150" s="25"/>
      <c r="X150" s="48"/>
      <c r="Y150" s="48"/>
      <c r="Z150" s="48"/>
      <c r="AA150" s="14" t="s">
        <v>118</v>
      </c>
      <c r="AB150" s="23">
        <f ca="1">INDIRECT("申込書!AH43")</f>
        <v>0</v>
      </c>
    </row>
    <row r="151" spans="1:28" ht="10.25" customHeight="1" x14ac:dyDescent="0.2">
      <c r="A151" s="30" t="str">
        <f ca="1">IF(OR(D151="",E151="",ISERROR(B151)),"",IF(AB151="ｺﾝﾊﾞｲﾝﾄﾞA",VLOOKUP(D151&amp;"ｺﾝﾊﾞｲﾝﾄﾞA",クラス・種目リスト!$A$2:$B$26,2,FALSE),IF(AB151="ｺﾝﾊﾞｲﾝﾄﾞB",VLOOKUP(D151&amp;"ｺﾝﾊﾞｲﾝﾄﾞB",クラス・種目リスト!$A$2:$B$26,2,FALSE),"")))</f>
        <v/>
      </c>
      <c r="B151" s="30" t="str">
        <f ca="1">IF(E151="","",IF(O151=1,VLOOKUP(E151,クラス・種目リスト!$A$111:$C$114,2,FALSE),IF(O151=2,VLOOKUP(E151,クラス・種目リスト!$A$116:$C$119,2,FALSE),"")))</f>
        <v/>
      </c>
      <c r="C151" s="30"/>
      <c r="D151" s="22" t="str">
        <f t="shared" ca="1" si="1"/>
        <v>５・６年女子</v>
      </c>
      <c r="E151" s="22" t="str">
        <f ca="1">IF(AB151="ｺﾝﾊﾞｲﾝﾄﾞA","走高跳",IF(AB151="ｺﾝﾊﾞｲﾝﾄﾞB","ｼﾞｬﾍﾞﾘｯｸﾎﾞｰﾙ投",""))</f>
        <v/>
      </c>
      <c r="F151" s="25" t="str">
        <f ca="1">IF(OR(A151="",OR(A151&lt;20,A151&gt;23)),"",VLOOKUP(D151,クラス・種目リスト!$A$2:$B$26,2,FALSE))</f>
        <v/>
      </c>
      <c r="G151" s="14"/>
      <c r="I151" s="25" t="str">
        <f ca="1">IF(INDIRECT("申込書!B43")="","",INDIRECT("申込書!B43"))</f>
        <v/>
      </c>
      <c r="J151" s="22" t="str">
        <f ca="1">ASC(IF(INDIRECT("申込書!D43")="","",INDIRECT("申込書!D43")&amp;"　"&amp;INDIRECT("申込書!E43")))</f>
        <v/>
      </c>
      <c r="K151" s="22" t="str">
        <f ca="1">ASC(IF(INDIRECT("申込書!F43")="","",INDIRECT("申込書!F43")&amp;"　"&amp;INDIRECT("申込書!G43")))</f>
        <v/>
      </c>
      <c r="L151" s="22"/>
      <c r="M151" s="22"/>
      <c r="N151" s="14"/>
      <c r="O151" s="22" t="str">
        <f ca="1">IF(INDIRECT("申込書!C43")="","",INDIRECT("申込書!C43"))</f>
        <v/>
      </c>
      <c r="P151" s="22" t="str">
        <f ca="1">IF(INDIRECT("申込書!H43")="","",INDIRECT("申込書!H43"))</f>
        <v/>
      </c>
      <c r="Q151" s="22" t="str">
        <f ca="1">IF(INDIRECT("申込書!I43")="","",INDIRECT("申込書!I43"))</f>
        <v/>
      </c>
      <c r="R151" s="25" t="str">
        <f ca="1">IF(INDIRECT("申込書!G3")="","",IF(INDIRECT("申込書!I43")=INDIRECT("申込書!G4"),INDIRECT("申込書!G3"),""))</f>
        <v/>
      </c>
      <c r="S151" s="24"/>
      <c r="T151" s="24" t="str">
        <f ca="1">IF(INDIRECT("申込書!J43")="","",INDIRECT("申込書!J43"))</f>
        <v/>
      </c>
      <c r="U151" s="24"/>
      <c r="V151" s="24" t="str">
        <f ca="1">IF(INDIRECT("申込書!L43")="","",INDIRECT("申込書!L43"))</f>
        <v/>
      </c>
      <c r="W151" s="25"/>
      <c r="X151" s="14"/>
      <c r="Y151" s="14"/>
      <c r="Z151" s="14"/>
      <c r="AA151" s="14" t="s">
        <v>118</v>
      </c>
      <c r="AB151" s="23">
        <f ca="1">INDIRECT("申込書!AH43")</f>
        <v>0</v>
      </c>
    </row>
    <row r="152" spans="1:28" ht="10.25" customHeight="1" x14ac:dyDescent="0.2">
      <c r="A152" s="30" t="str">
        <f ca="1">IF(OR(D152="",E152="",ISERROR(B152)),"",IF(AB152="ｺﾝﾊﾞｲﾝﾄﾞA",VLOOKUP(D152&amp;"ｺﾝﾊﾞｲﾝﾄﾞA",クラス・種目リスト!$A$2:$B$26,2,FALSE),IF(AB152="ｺﾝﾊﾞｲﾝﾄﾞB",VLOOKUP(D152&amp;"ｺﾝﾊﾞｲﾝﾄﾞB",クラス・種目リスト!$A$2:$B$26,2,FALSE),"")))</f>
        <v/>
      </c>
      <c r="B152" s="30" t="str">
        <f ca="1">IF(E152="","",IF(O152=1,VLOOKUP(E152,クラス・種目リスト!$A$111:$C$114,2,FALSE),IF(O152=2,VLOOKUP(E152,クラス・種目リスト!$A$116:$C$119,2,FALSE),"")))</f>
        <v/>
      </c>
      <c r="C152" s="30"/>
      <c r="D152" s="22" t="str">
        <f t="shared" ca="1" si="1"/>
        <v>５・６年女子</v>
      </c>
      <c r="E152" s="22" t="str">
        <f t="shared" ca="1" si="0"/>
        <v/>
      </c>
      <c r="F152" s="25" t="str">
        <f ca="1">IF(OR(A152="",OR(A152&lt;20,A152&gt;23)),"",VLOOKUP(D152,クラス・種目リスト!$A$2:$B$26,2,FALSE))</f>
        <v/>
      </c>
      <c r="G152" s="14"/>
      <c r="I152" s="25" t="str">
        <f ca="1">IF(INDIRECT("申込書!B44")="","",INDIRECT("申込書!B44"))</f>
        <v/>
      </c>
      <c r="J152" s="22" t="str">
        <f ca="1">ASC(IF(INDIRECT("申込書!D44")="","",INDIRECT("申込書!D44")&amp;"　"&amp;INDIRECT("申込書!E44")))</f>
        <v/>
      </c>
      <c r="K152" s="22" t="str">
        <f ca="1">ASC(IF(INDIRECT("申込書!F44")="","",INDIRECT("申込書!F44")&amp;"　"&amp;INDIRECT("申込書!G44")))</f>
        <v/>
      </c>
      <c r="L152" s="22"/>
      <c r="M152" s="22"/>
      <c r="N152" s="14"/>
      <c r="O152" s="22" t="str">
        <f ca="1">IF(INDIRECT("申込書!C44")="","",INDIRECT("申込書!C44"))</f>
        <v/>
      </c>
      <c r="P152" s="22" t="str">
        <f ca="1">IF(INDIRECT("申込書!H44")="","",INDIRECT("申込書!H44"))</f>
        <v/>
      </c>
      <c r="Q152" s="22" t="str">
        <f ca="1">IF(INDIRECT("申込書!I44")="","",INDIRECT("申込書!I44"))</f>
        <v/>
      </c>
      <c r="R152" s="25" t="str">
        <f ca="1">IF(INDIRECT("申込書!G3")="","",IF(INDIRECT("申込書!I44")=INDIRECT("申込書!G4"),INDIRECT("申込書!G3"),""))</f>
        <v/>
      </c>
      <c r="S152" s="24"/>
      <c r="T152" s="24" t="str">
        <f ca="1">IF(INDIRECT("申込書!J44")="","",INDIRECT("申込書!J44"))</f>
        <v/>
      </c>
      <c r="U152" s="24"/>
      <c r="V152" s="24" t="str">
        <f ca="1">IF(INDIRECT("申込書!L44")="","",INDIRECT("申込書!L44"))</f>
        <v/>
      </c>
      <c r="W152" s="25"/>
      <c r="X152" s="48"/>
      <c r="Y152" s="48"/>
      <c r="Z152" s="48"/>
      <c r="AA152" s="14" t="s">
        <v>118</v>
      </c>
      <c r="AB152" s="23">
        <f ca="1">INDIRECT("申込書!AH44")</f>
        <v>0</v>
      </c>
    </row>
    <row r="153" spans="1:28" ht="10.25" customHeight="1" x14ac:dyDescent="0.2">
      <c r="A153" s="30" t="str">
        <f ca="1">IF(OR(D153="",E153="",ISERROR(B153)),"",IF(AB153="ｺﾝﾊﾞｲﾝﾄﾞA",VLOOKUP(D153&amp;"ｺﾝﾊﾞｲﾝﾄﾞA",クラス・種目リスト!$A$2:$B$26,2,FALSE),IF(AB153="ｺﾝﾊﾞｲﾝﾄﾞB",VLOOKUP(D153&amp;"ｺﾝﾊﾞｲﾝﾄﾞB",クラス・種目リスト!$A$2:$B$26,2,FALSE),"")))</f>
        <v/>
      </c>
      <c r="B153" s="30" t="str">
        <f ca="1">IF(E153="","",IF(O153=1,VLOOKUP(E153,クラス・種目リスト!$A$111:$C$114,2,FALSE),IF(O153=2,VLOOKUP(E153,クラス・種目リスト!$A$116:$C$119,2,FALSE),"")))</f>
        <v/>
      </c>
      <c r="C153" s="30"/>
      <c r="D153" s="22" t="str">
        <f t="shared" ca="1" si="1"/>
        <v>５・６年女子</v>
      </c>
      <c r="E153" s="22" t="str">
        <f ca="1">IF(AB153="ｺﾝﾊﾞｲﾝﾄﾞA","走高跳",IF(AB153="ｺﾝﾊﾞｲﾝﾄﾞB","ｼﾞｬﾍﾞﾘｯｸﾎﾞｰﾙ投",""))</f>
        <v/>
      </c>
      <c r="F153" s="25" t="str">
        <f ca="1">IF(OR(A153="",OR(A153&lt;20,A153&gt;23)),"",VLOOKUP(D153,クラス・種目リスト!$A$2:$B$26,2,FALSE))</f>
        <v/>
      </c>
      <c r="G153" s="14"/>
      <c r="I153" s="25" t="str">
        <f ca="1">IF(INDIRECT("申込書!B44")="","",INDIRECT("申込書!B44"))</f>
        <v/>
      </c>
      <c r="J153" s="22" t="str">
        <f ca="1">ASC(IF(INDIRECT("申込書!D44")="","",INDIRECT("申込書!D44")&amp;"　"&amp;INDIRECT("申込書!E44")))</f>
        <v/>
      </c>
      <c r="K153" s="22" t="str">
        <f ca="1">ASC(IF(INDIRECT("申込書!F44")="","",INDIRECT("申込書!F44")&amp;"　"&amp;INDIRECT("申込書!G44")))</f>
        <v/>
      </c>
      <c r="L153" s="22"/>
      <c r="M153" s="22"/>
      <c r="N153" s="14"/>
      <c r="O153" s="22" t="str">
        <f ca="1">IF(INDIRECT("申込書!C44")="","",INDIRECT("申込書!C44"))</f>
        <v/>
      </c>
      <c r="P153" s="22" t="str">
        <f ca="1">IF(INDIRECT("申込書!H44")="","",INDIRECT("申込書!H44"))</f>
        <v/>
      </c>
      <c r="Q153" s="22" t="str">
        <f ca="1">IF(INDIRECT("申込書!I44")="","",INDIRECT("申込書!I44"))</f>
        <v/>
      </c>
      <c r="R153" s="25" t="str">
        <f ca="1">IF(INDIRECT("申込書!G3")="","",IF(INDIRECT("申込書!I44")=INDIRECT("申込書!G4"),INDIRECT("申込書!G3"),""))</f>
        <v/>
      </c>
      <c r="S153" s="24"/>
      <c r="T153" s="24" t="str">
        <f ca="1">IF(INDIRECT("申込書!J44")="","",INDIRECT("申込書!J44"))</f>
        <v/>
      </c>
      <c r="U153" s="24"/>
      <c r="V153" s="24" t="str">
        <f ca="1">IF(INDIRECT("申込書!L44")="","",INDIRECT("申込書!L44"))</f>
        <v/>
      </c>
      <c r="W153" s="25"/>
      <c r="X153" s="14"/>
      <c r="Y153" s="14"/>
      <c r="Z153" s="14"/>
      <c r="AA153" s="14" t="s">
        <v>118</v>
      </c>
      <c r="AB153" s="23">
        <f ca="1">INDIRECT("申込書!AH44")</f>
        <v>0</v>
      </c>
    </row>
    <row r="154" spans="1:28" ht="10.25" customHeight="1" x14ac:dyDescent="0.2">
      <c r="A154" s="30" t="str">
        <f ca="1">IF(OR(D154="",E154="",ISERROR(B154)),"",IF(AB154="ｺﾝﾊﾞｲﾝﾄﾞA",VLOOKUP(D154&amp;"ｺﾝﾊﾞｲﾝﾄﾞA",クラス・種目リスト!$A$2:$B$26,2,FALSE),IF(AB154="ｺﾝﾊﾞｲﾝﾄﾞB",VLOOKUP(D154&amp;"ｺﾝﾊﾞｲﾝﾄﾞB",クラス・種目リスト!$A$2:$B$26,2,FALSE),"")))</f>
        <v/>
      </c>
      <c r="B154" s="30" t="str">
        <f ca="1">IF(E154="","",IF(O154=1,VLOOKUP(E154,クラス・種目リスト!$A$111:$C$114,2,FALSE),IF(O154=2,VLOOKUP(E154,クラス・種目リスト!$A$116:$C$119,2,FALSE),"")))</f>
        <v/>
      </c>
      <c r="C154" s="30"/>
      <c r="D154" s="22" t="str">
        <f t="shared" ca="1" si="1"/>
        <v>５・６年女子</v>
      </c>
      <c r="E154" s="22" t="str">
        <f t="shared" ca="1" si="0"/>
        <v/>
      </c>
      <c r="F154" s="25" t="str">
        <f ca="1">IF(OR(A154="",OR(A154&lt;20,A154&gt;23)),"",VLOOKUP(D154,クラス・種目リスト!$A$2:$B$26,2,FALSE))</f>
        <v/>
      </c>
      <c r="G154" s="14"/>
      <c r="I154" s="25" t="str">
        <f ca="1">IF(INDIRECT("申込書!B45")="","",INDIRECT("申込書!B45"))</f>
        <v/>
      </c>
      <c r="J154" s="22" t="str">
        <f ca="1">ASC(IF(INDIRECT("申込書!D45")="","",INDIRECT("申込書!D45")&amp;"　"&amp;INDIRECT("申込書!E45")))</f>
        <v/>
      </c>
      <c r="K154" s="22" t="str">
        <f ca="1">ASC(IF(INDIRECT("申込書!F45")="","",INDIRECT("申込書!F45")&amp;"　"&amp;INDIRECT("申込書!G45")))</f>
        <v/>
      </c>
      <c r="L154" s="22"/>
      <c r="M154" s="22"/>
      <c r="N154" s="14"/>
      <c r="O154" s="22" t="str">
        <f ca="1">IF(INDIRECT("申込書!C45")="","",INDIRECT("申込書!C45"))</f>
        <v/>
      </c>
      <c r="P154" s="22" t="str">
        <f ca="1">IF(INDIRECT("申込書!H45")="","",INDIRECT("申込書!H45"))</f>
        <v/>
      </c>
      <c r="Q154" s="22" t="str">
        <f ca="1">IF(INDIRECT("申込書!I45")="","",INDIRECT("申込書!I45"))</f>
        <v/>
      </c>
      <c r="R154" s="25" t="str">
        <f ca="1">IF(INDIRECT("申込書!G3")="","",IF(INDIRECT("申込書!I45")=INDIRECT("申込書!G4"),INDIRECT("申込書!G3"),""))</f>
        <v/>
      </c>
      <c r="S154" s="24"/>
      <c r="T154" s="24" t="str">
        <f ca="1">IF(INDIRECT("申込書!J45")="","",INDIRECT("申込書!J45"))</f>
        <v/>
      </c>
      <c r="U154" s="24"/>
      <c r="V154" s="24" t="str">
        <f ca="1">IF(INDIRECT("申込書!L45")="","",INDIRECT("申込書!L45"))</f>
        <v/>
      </c>
      <c r="W154" s="25"/>
      <c r="X154" s="48"/>
      <c r="Y154" s="48"/>
      <c r="Z154" s="48"/>
      <c r="AA154" s="14" t="s">
        <v>118</v>
      </c>
      <c r="AB154" s="23">
        <f ca="1">INDIRECT("申込書!AH45")</f>
        <v>0</v>
      </c>
    </row>
    <row r="155" spans="1:28" ht="10.25" customHeight="1" x14ac:dyDescent="0.2">
      <c r="A155" s="30" t="str">
        <f ca="1">IF(OR(D155="",E155="",ISERROR(B155)),"",IF(AB155="ｺﾝﾊﾞｲﾝﾄﾞA",VLOOKUP(D155&amp;"ｺﾝﾊﾞｲﾝﾄﾞA",クラス・種目リスト!$A$2:$B$26,2,FALSE),IF(AB155="ｺﾝﾊﾞｲﾝﾄﾞB",VLOOKUP(D155&amp;"ｺﾝﾊﾞｲﾝﾄﾞB",クラス・種目リスト!$A$2:$B$26,2,FALSE),"")))</f>
        <v/>
      </c>
      <c r="B155" s="30" t="str">
        <f ca="1">IF(E155="","",IF(O155=1,VLOOKUP(E155,クラス・種目リスト!$A$111:$C$114,2,FALSE),IF(O155=2,VLOOKUP(E155,クラス・種目リスト!$A$116:$C$119,2,FALSE),"")))</f>
        <v/>
      </c>
      <c r="C155" s="30"/>
      <c r="D155" s="22" t="str">
        <f t="shared" ca="1" si="1"/>
        <v>５・６年女子</v>
      </c>
      <c r="E155" s="22" t="str">
        <f ca="1">IF(AB155="ｺﾝﾊﾞｲﾝﾄﾞA","走高跳",IF(AB155="ｺﾝﾊﾞｲﾝﾄﾞB","ｼﾞｬﾍﾞﾘｯｸﾎﾞｰﾙ投",""))</f>
        <v/>
      </c>
      <c r="F155" s="25" t="str">
        <f ca="1">IF(OR(A155="",OR(A155&lt;20,A155&gt;23)),"",VLOOKUP(D155,クラス・種目リスト!$A$2:$B$26,2,FALSE))</f>
        <v/>
      </c>
      <c r="G155" s="14"/>
      <c r="I155" s="25" t="str">
        <f ca="1">IF(INDIRECT("申込書!B45")="","",INDIRECT("申込書!B45"))</f>
        <v/>
      </c>
      <c r="J155" s="22" t="str">
        <f ca="1">ASC(IF(INDIRECT("申込書!D45")="","",INDIRECT("申込書!D45")&amp;"　"&amp;INDIRECT("申込書!E45")))</f>
        <v/>
      </c>
      <c r="K155" s="22" t="str">
        <f ca="1">ASC(IF(INDIRECT("申込書!F45")="","",INDIRECT("申込書!F45")&amp;"　"&amp;INDIRECT("申込書!G45")))</f>
        <v/>
      </c>
      <c r="L155" s="22"/>
      <c r="M155" s="22"/>
      <c r="N155" s="14"/>
      <c r="O155" s="22" t="str">
        <f ca="1">IF(INDIRECT("申込書!C45")="","",INDIRECT("申込書!C45"))</f>
        <v/>
      </c>
      <c r="P155" s="22" t="str">
        <f ca="1">IF(INDIRECT("申込書!H45")="","",INDIRECT("申込書!H45"))</f>
        <v/>
      </c>
      <c r="Q155" s="22" t="str">
        <f ca="1">IF(INDIRECT("申込書!I45")="","",INDIRECT("申込書!I45"))</f>
        <v/>
      </c>
      <c r="R155" s="25" t="str">
        <f ca="1">IF(INDIRECT("申込書!G3")="","",IF(INDIRECT("申込書!I45")=INDIRECT("申込書!G4"),INDIRECT("申込書!G3"),""))</f>
        <v/>
      </c>
      <c r="S155" s="24"/>
      <c r="T155" s="24" t="str">
        <f ca="1">IF(INDIRECT("申込書!J45")="","",INDIRECT("申込書!J45"))</f>
        <v/>
      </c>
      <c r="U155" s="24"/>
      <c r="V155" s="24" t="str">
        <f ca="1">IF(INDIRECT("申込書!L45")="","",INDIRECT("申込書!L45"))</f>
        <v/>
      </c>
      <c r="W155" s="25"/>
      <c r="X155" s="14"/>
      <c r="Y155" s="14"/>
      <c r="Z155" s="14"/>
      <c r="AA155" s="14" t="s">
        <v>118</v>
      </c>
      <c r="AB155" s="23">
        <f ca="1">INDIRECT("申込書!AH45")</f>
        <v>0</v>
      </c>
    </row>
    <row r="156" spans="1:28" ht="10.25" customHeight="1" x14ac:dyDescent="0.2">
      <c r="A156" s="30" t="str">
        <f ca="1">IF(OR(D156="",E156="",ISERROR(B156)),"",IF(AB156="ｺﾝﾊﾞｲﾝﾄﾞA",VLOOKUP(D156&amp;"ｺﾝﾊﾞｲﾝﾄﾞA",クラス・種目リスト!$A$2:$B$26,2,FALSE),IF(AB156="ｺﾝﾊﾞｲﾝﾄﾞB",VLOOKUP(D156&amp;"ｺﾝﾊﾞｲﾝﾄﾞB",クラス・種目リスト!$A$2:$B$26,2,FALSE),"")))</f>
        <v/>
      </c>
      <c r="B156" s="30" t="str">
        <f ca="1">IF(E156="","",IF(O156=1,VLOOKUP(E156,クラス・種目リスト!$A$111:$C$114,2,FALSE),IF(O156=2,VLOOKUP(E156,クラス・種目リスト!$A$116:$C$119,2,FALSE),"")))</f>
        <v/>
      </c>
      <c r="C156" s="30"/>
      <c r="D156" s="22" t="str">
        <f t="shared" ca="1" si="1"/>
        <v>５・６年女子</v>
      </c>
      <c r="E156" s="22" t="str">
        <f t="shared" ca="1" si="0"/>
        <v/>
      </c>
      <c r="F156" s="25" t="str">
        <f ca="1">IF(OR(A156="",OR(A156&lt;20,A156&gt;23)),"",VLOOKUP(D156,クラス・種目リスト!$A$2:$B$26,2,FALSE))</f>
        <v/>
      </c>
      <c r="G156" s="14"/>
      <c r="I156" s="25" t="str">
        <f ca="1">IF(INDIRECT("申込書!B46")="","",INDIRECT("申込書!B46"))</f>
        <v/>
      </c>
      <c r="J156" s="22" t="str">
        <f ca="1">ASC(IF(INDIRECT("申込書!D46")="","",INDIRECT("申込書!D46")&amp;"　"&amp;INDIRECT("申込書!E46")))</f>
        <v/>
      </c>
      <c r="K156" s="22" t="str">
        <f ca="1">ASC(IF(INDIRECT("申込書!F46")="","",INDIRECT("申込書!F46")&amp;"　"&amp;INDIRECT("申込書!G46")))</f>
        <v/>
      </c>
      <c r="L156" s="22"/>
      <c r="M156" s="22"/>
      <c r="N156" s="14"/>
      <c r="O156" s="22" t="str">
        <f ca="1">IF(INDIRECT("申込書!C46")="","",INDIRECT("申込書!C46"))</f>
        <v/>
      </c>
      <c r="P156" s="22" t="str">
        <f ca="1">IF(INDIRECT("申込書!H46")="","",INDIRECT("申込書!H46"))</f>
        <v/>
      </c>
      <c r="Q156" s="22" t="str">
        <f ca="1">IF(INDIRECT("申込書!I46")="","",INDIRECT("申込書!I46"))</f>
        <v/>
      </c>
      <c r="R156" s="25" t="str">
        <f ca="1">IF(INDIRECT("申込書!G3")="","",IF(INDIRECT("申込書!I46")=INDIRECT("申込書!G4"),INDIRECT("申込書!G3"),""))</f>
        <v/>
      </c>
      <c r="S156" s="24"/>
      <c r="T156" s="24" t="str">
        <f ca="1">IF(INDIRECT("申込書!J46")="","",INDIRECT("申込書!J46"))</f>
        <v/>
      </c>
      <c r="U156" s="24"/>
      <c r="V156" s="24" t="str">
        <f ca="1">IF(INDIRECT("申込書!L46")="","",INDIRECT("申込書!L46"))</f>
        <v/>
      </c>
      <c r="W156" s="25"/>
      <c r="X156" s="48"/>
      <c r="Y156" s="48"/>
      <c r="Z156" s="48"/>
      <c r="AA156" s="14" t="s">
        <v>118</v>
      </c>
      <c r="AB156" s="23">
        <f ca="1">INDIRECT("申込書!AH46")</f>
        <v>0</v>
      </c>
    </row>
    <row r="157" spans="1:28" ht="10.25" customHeight="1" x14ac:dyDescent="0.2">
      <c r="A157" s="30" t="str">
        <f ca="1">IF(OR(D157="",E157="",ISERROR(B157)),"",IF(AB157="ｺﾝﾊﾞｲﾝﾄﾞA",VLOOKUP(D157&amp;"ｺﾝﾊﾞｲﾝﾄﾞA",クラス・種目リスト!$A$2:$B$26,2,FALSE),IF(AB157="ｺﾝﾊﾞｲﾝﾄﾞB",VLOOKUP(D157&amp;"ｺﾝﾊﾞｲﾝﾄﾞB",クラス・種目リスト!$A$2:$B$26,2,FALSE),"")))</f>
        <v/>
      </c>
      <c r="B157" s="30" t="str">
        <f ca="1">IF(E157="","",IF(O157=1,VLOOKUP(E157,クラス・種目リスト!$A$111:$C$114,2,FALSE),IF(O157=2,VLOOKUP(E157,クラス・種目リスト!$A$116:$C$119,2,FALSE),"")))</f>
        <v/>
      </c>
      <c r="C157" s="30"/>
      <c r="D157" s="22" t="str">
        <f t="shared" ca="1" si="1"/>
        <v>５・６年女子</v>
      </c>
      <c r="E157" s="22" t="str">
        <f ca="1">IF(AB157="ｺﾝﾊﾞｲﾝﾄﾞA","走高跳",IF(AB157="ｺﾝﾊﾞｲﾝﾄﾞB","ｼﾞｬﾍﾞﾘｯｸﾎﾞｰﾙ投",""))</f>
        <v/>
      </c>
      <c r="F157" s="25" t="str">
        <f ca="1">IF(OR(A157="",OR(A157&lt;20,A157&gt;23)),"",VLOOKUP(D157,クラス・種目リスト!$A$2:$B$26,2,FALSE))</f>
        <v/>
      </c>
      <c r="G157" s="14"/>
      <c r="I157" s="25" t="str">
        <f ca="1">IF(INDIRECT("申込書!B46")="","",INDIRECT("申込書!B46"))</f>
        <v/>
      </c>
      <c r="J157" s="22" t="str">
        <f ca="1">ASC(IF(INDIRECT("申込書!D46")="","",INDIRECT("申込書!D46")&amp;"　"&amp;INDIRECT("申込書!E46")))</f>
        <v/>
      </c>
      <c r="K157" s="22" t="str">
        <f ca="1">ASC(IF(INDIRECT("申込書!F46")="","",INDIRECT("申込書!F46")&amp;"　"&amp;INDIRECT("申込書!G46")))</f>
        <v/>
      </c>
      <c r="L157" s="22"/>
      <c r="M157" s="22"/>
      <c r="N157" s="14"/>
      <c r="O157" s="22" t="str">
        <f ca="1">IF(INDIRECT("申込書!C46")="","",INDIRECT("申込書!C46"))</f>
        <v/>
      </c>
      <c r="P157" s="22" t="str">
        <f ca="1">IF(INDIRECT("申込書!H46")="","",INDIRECT("申込書!H46"))</f>
        <v/>
      </c>
      <c r="Q157" s="22" t="str">
        <f ca="1">IF(INDIRECT("申込書!I46")="","",INDIRECT("申込書!I46"))</f>
        <v/>
      </c>
      <c r="R157" s="25" t="str">
        <f ca="1">IF(INDIRECT("申込書!G3")="","",IF(INDIRECT("申込書!I46")=INDIRECT("申込書!G4"),INDIRECT("申込書!G3"),""))</f>
        <v/>
      </c>
      <c r="S157" s="24"/>
      <c r="T157" s="24" t="str">
        <f ca="1">IF(INDIRECT("申込書!J46")="","",INDIRECT("申込書!J46"))</f>
        <v/>
      </c>
      <c r="U157" s="24"/>
      <c r="V157" s="24" t="str">
        <f ca="1">IF(INDIRECT("申込書!L46")="","",INDIRECT("申込書!L46"))</f>
        <v/>
      </c>
      <c r="W157" s="25"/>
      <c r="X157" s="14"/>
      <c r="Y157" s="14"/>
      <c r="Z157" s="14"/>
      <c r="AA157" s="14" t="s">
        <v>118</v>
      </c>
      <c r="AB157" s="23">
        <f ca="1">INDIRECT("申込書!AH46")</f>
        <v>0</v>
      </c>
    </row>
    <row r="158" spans="1:28" ht="10.25" customHeight="1" x14ac:dyDescent="0.2">
      <c r="A158" s="30" t="str">
        <f ca="1">IF(OR(D158="",E158="",ISERROR(B158)),"",IF(AB158="ｺﾝﾊﾞｲﾝﾄﾞA",VLOOKUP(D158&amp;"ｺﾝﾊﾞｲﾝﾄﾞA",クラス・種目リスト!$A$2:$B$26,2,FALSE),IF(AB158="ｺﾝﾊﾞｲﾝﾄﾞB",VLOOKUP(D158&amp;"ｺﾝﾊﾞｲﾝﾄﾞB",クラス・種目リスト!$A$2:$B$26,2,FALSE),"")))</f>
        <v/>
      </c>
      <c r="B158" s="30" t="str">
        <f ca="1">IF(E158="","",IF(O158=1,VLOOKUP(E158,クラス・種目リスト!$A$111:$C$114,2,FALSE),IF(O158=2,VLOOKUP(E158,クラス・種目リスト!$A$116:$C$119,2,FALSE),"")))</f>
        <v/>
      </c>
      <c r="C158" s="30"/>
      <c r="D158" s="22" t="str">
        <f t="shared" ca="1" si="1"/>
        <v>５・６年女子</v>
      </c>
      <c r="E158" s="22" t="str">
        <f t="shared" ca="1" si="0"/>
        <v/>
      </c>
      <c r="F158" s="25" t="str">
        <f ca="1">IF(OR(A158="",OR(A158&lt;20,A158&gt;23)),"",VLOOKUP(D158,クラス・種目リスト!$A$2:$B$26,2,FALSE))</f>
        <v/>
      </c>
      <c r="G158" s="14"/>
      <c r="I158" s="25" t="str">
        <f ca="1">IF(INDIRECT("申込書!B47")="","",INDIRECT("申込書!B47"))</f>
        <v/>
      </c>
      <c r="J158" s="22" t="str">
        <f ca="1">ASC(IF(INDIRECT("申込書!D47")="","",INDIRECT("申込書!D47")&amp;"　"&amp;INDIRECT("申込書!E47")))</f>
        <v/>
      </c>
      <c r="K158" s="22" t="str">
        <f ca="1">ASC(IF(INDIRECT("申込書!F47")="","",INDIRECT("申込書!F47")&amp;"　"&amp;INDIRECT("申込書!G47")))</f>
        <v/>
      </c>
      <c r="L158" s="22"/>
      <c r="M158" s="22"/>
      <c r="N158" s="14"/>
      <c r="O158" s="22" t="str">
        <f ca="1">IF(INDIRECT("申込書!C47")="","",INDIRECT("申込書!C47"))</f>
        <v/>
      </c>
      <c r="P158" s="22" t="str">
        <f ca="1">IF(INDIRECT("申込書!H47")="","",INDIRECT("申込書!H47"))</f>
        <v/>
      </c>
      <c r="Q158" s="22" t="str">
        <f ca="1">IF(INDIRECT("申込書!I47")="","",INDIRECT("申込書!I47"))</f>
        <v/>
      </c>
      <c r="R158" s="25" t="str">
        <f ca="1">IF(INDIRECT("申込書!G3")="","",IF(INDIRECT("申込書!I47")=INDIRECT("申込書!G4"),INDIRECT("申込書!G3"),""))</f>
        <v/>
      </c>
      <c r="S158" s="24"/>
      <c r="T158" s="24" t="str">
        <f ca="1">IF(INDIRECT("申込書!J47")="","",INDIRECT("申込書!J47"))</f>
        <v/>
      </c>
      <c r="U158" s="24"/>
      <c r="V158" s="24" t="str">
        <f ca="1">IF(INDIRECT("申込書!L47")="","",INDIRECT("申込書!L47"))</f>
        <v/>
      </c>
      <c r="W158" s="25"/>
      <c r="X158" s="48"/>
      <c r="Y158" s="48"/>
      <c r="Z158" s="48"/>
      <c r="AA158" s="14" t="s">
        <v>118</v>
      </c>
      <c r="AB158" s="23">
        <f ca="1">INDIRECT("申込書!AH47")</f>
        <v>0</v>
      </c>
    </row>
    <row r="159" spans="1:28" ht="10.25" customHeight="1" x14ac:dyDescent="0.2">
      <c r="A159" s="30" t="str">
        <f ca="1">IF(OR(D159="",E159="",ISERROR(B159)),"",IF(AB159="ｺﾝﾊﾞｲﾝﾄﾞA",VLOOKUP(D159&amp;"ｺﾝﾊﾞｲﾝﾄﾞA",クラス・種目リスト!$A$2:$B$26,2,FALSE),IF(AB159="ｺﾝﾊﾞｲﾝﾄﾞB",VLOOKUP(D159&amp;"ｺﾝﾊﾞｲﾝﾄﾞB",クラス・種目リスト!$A$2:$B$26,2,FALSE),"")))</f>
        <v/>
      </c>
      <c r="B159" s="30" t="str">
        <f ca="1">IF(E159="","",IF(O159=1,VLOOKUP(E159,クラス・種目リスト!$A$111:$C$114,2,FALSE),IF(O159=2,VLOOKUP(E159,クラス・種目リスト!$A$116:$C$119,2,FALSE),"")))</f>
        <v/>
      </c>
      <c r="C159" s="30"/>
      <c r="D159" s="22" t="str">
        <f t="shared" ca="1" si="1"/>
        <v>５・６年女子</v>
      </c>
      <c r="E159" s="22" t="str">
        <f ca="1">IF(AB159="ｺﾝﾊﾞｲﾝﾄﾞA","走高跳",IF(AB159="ｺﾝﾊﾞｲﾝﾄﾞB","ｼﾞｬﾍﾞﾘｯｸﾎﾞｰﾙ投",""))</f>
        <v/>
      </c>
      <c r="F159" s="25" t="str">
        <f ca="1">IF(OR(A159="",OR(A159&lt;20,A159&gt;23)),"",VLOOKUP(D159,クラス・種目リスト!$A$2:$B$26,2,FALSE))</f>
        <v/>
      </c>
      <c r="G159" s="14"/>
      <c r="I159" s="25" t="str">
        <f ca="1">IF(INDIRECT("申込書!B47")="","",INDIRECT("申込書!B47"))</f>
        <v/>
      </c>
      <c r="J159" s="22" t="str">
        <f ca="1">ASC(IF(INDIRECT("申込書!D47")="","",INDIRECT("申込書!D47")&amp;"　"&amp;INDIRECT("申込書!E47")))</f>
        <v/>
      </c>
      <c r="K159" s="22" t="str">
        <f ca="1">ASC(IF(INDIRECT("申込書!F47")="","",INDIRECT("申込書!F47")&amp;"　"&amp;INDIRECT("申込書!G47")))</f>
        <v/>
      </c>
      <c r="L159" s="22"/>
      <c r="M159" s="22"/>
      <c r="N159" s="14"/>
      <c r="O159" s="22" t="str">
        <f ca="1">IF(INDIRECT("申込書!C47")="","",INDIRECT("申込書!C47"))</f>
        <v/>
      </c>
      <c r="P159" s="22" t="str">
        <f ca="1">IF(INDIRECT("申込書!H47")="","",INDIRECT("申込書!H47"))</f>
        <v/>
      </c>
      <c r="Q159" s="22" t="str">
        <f ca="1">IF(INDIRECT("申込書!I47")="","",INDIRECT("申込書!I47"))</f>
        <v/>
      </c>
      <c r="R159" s="25" t="str">
        <f ca="1">IF(INDIRECT("申込書!G3")="","",IF(INDIRECT("申込書!I47")=INDIRECT("申込書!G4"),INDIRECT("申込書!G3"),""))</f>
        <v/>
      </c>
      <c r="S159" s="24"/>
      <c r="T159" s="24" t="str">
        <f ca="1">IF(INDIRECT("申込書!J47")="","",INDIRECT("申込書!J47"))</f>
        <v/>
      </c>
      <c r="U159" s="24"/>
      <c r="V159" s="24" t="str">
        <f ca="1">IF(INDIRECT("申込書!L47")="","",INDIRECT("申込書!L47"))</f>
        <v/>
      </c>
      <c r="W159" s="25"/>
      <c r="X159" s="14"/>
      <c r="Y159" s="14"/>
      <c r="Z159" s="14"/>
      <c r="AA159" s="14" t="s">
        <v>118</v>
      </c>
      <c r="AB159" s="23">
        <f ca="1">INDIRECT("申込書!AH47")</f>
        <v>0</v>
      </c>
    </row>
    <row r="160" spans="1:28" ht="10.25" customHeight="1" x14ac:dyDescent="0.2">
      <c r="A160" s="30" t="str">
        <f ca="1">IF(OR(D160="",E160="",ISERROR(B160)),"",IF(AB160="ｺﾝﾊﾞｲﾝﾄﾞA",VLOOKUP(D160&amp;"ｺﾝﾊﾞｲﾝﾄﾞA",クラス・種目リスト!$A$2:$B$26,2,FALSE),IF(AB160="ｺﾝﾊﾞｲﾝﾄﾞB",VLOOKUP(D160&amp;"ｺﾝﾊﾞｲﾝﾄﾞB",クラス・種目リスト!$A$2:$B$26,2,FALSE),"")))</f>
        <v/>
      </c>
      <c r="B160" s="30" t="str">
        <f ca="1">IF(E160="","",IF(O160=1,VLOOKUP(E160,クラス・種目リスト!$A$111:$C$114,2,FALSE),IF(O160=2,VLOOKUP(E160,クラス・種目リスト!$A$116:$C$119,2,FALSE),"")))</f>
        <v/>
      </c>
      <c r="C160" s="30"/>
      <c r="D160" s="22" t="str">
        <f t="shared" ca="1" si="1"/>
        <v>５・６年女子</v>
      </c>
      <c r="E160" s="22" t="str">
        <f t="shared" ca="1" si="0"/>
        <v/>
      </c>
      <c r="F160" s="25" t="str">
        <f ca="1">IF(OR(A160="",OR(A160&lt;20,A160&gt;23)),"",VLOOKUP(D160,クラス・種目リスト!$A$2:$B$26,2,FALSE))</f>
        <v/>
      </c>
      <c r="G160" s="14"/>
      <c r="I160" s="25" t="str">
        <f ca="1">IF(INDIRECT("申込書!B48")="","",INDIRECT("申込書!B48"))</f>
        <v/>
      </c>
      <c r="J160" s="22" t="str">
        <f ca="1">ASC(IF(INDIRECT("申込書!D48")="","",INDIRECT("申込書!D48")&amp;"　"&amp;INDIRECT("申込書!E48")))</f>
        <v/>
      </c>
      <c r="K160" s="22" t="str">
        <f ca="1">ASC(IF(INDIRECT("申込書!F48")="","",INDIRECT("申込書!F48")&amp;"　"&amp;INDIRECT("申込書!G48")))</f>
        <v/>
      </c>
      <c r="L160" s="22"/>
      <c r="M160" s="22"/>
      <c r="N160" s="14"/>
      <c r="O160" s="22" t="str">
        <f ca="1">IF(INDIRECT("申込書!C48")="","",INDIRECT("申込書!C48"))</f>
        <v/>
      </c>
      <c r="P160" s="22" t="str">
        <f ca="1">IF(INDIRECT("申込書!H48")="","",INDIRECT("申込書!H48"))</f>
        <v/>
      </c>
      <c r="Q160" s="22" t="str">
        <f ca="1">IF(INDIRECT("申込書!I48")="","",INDIRECT("申込書!I48"))</f>
        <v/>
      </c>
      <c r="R160" s="25" t="str">
        <f ca="1">IF(INDIRECT("申込書!G3")="","",IF(INDIRECT("申込書!I48")=INDIRECT("申込書!G4"),INDIRECT("申込書!G3"),""))</f>
        <v/>
      </c>
      <c r="S160" s="24"/>
      <c r="T160" s="24" t="str">
        <f ca="1">IF(INDIRECT("申込書!J48")="","",INDIRECT("申込書!J48"))</f>
        <v/>
      </c>
      <c r="U160" s="24"/>
      <c r="V160" s="24" t="str">
        <f ca="1">IF(INDIRECT("申込書!L48")="","",INDIRECT("申込書!L48"))</f>
        <v/>
      </c>
      <c r="W160" s="25"/>
      <c r="X160" s="48"/>
      <c r="Y160" s="48"/>
      <c r="Z160" s="48"/>
      <c r="AA160" s="14" t="s">
        <v>118</v>
      </c>
      <c r="AB160" s="23">
        <f ca="1">INDIRECT("申込書!AH48")</f>
        <v>0</v>
      </c>
    </row>
    <row r="161" spans="1:28" ht="10.25" customHeight="1" x14ac:dyDescent="0.2">
      <c r="A161" s="30" t="str">
        <f ca="1">IF(OR(D161="",E161="",ISERROR(B161)),"",IF(AB161="ｺﾝﾊﾞｲﾝﾄﾞA",VLOOKUP(D161&amp;"ｺﾝﾊﾞｲﾝﾄﾞA",クラス・種目リスト!$A$2:$B$26,2,FALSE),IF(AB161="ｺﾝﾊﾞｲﾝﾄﾞB",VLOOKUP(D161&amp;"ｺﾝﾊﾞｲﾝﾄﾞB",クラス・種目リスト!$A$2:$B$26,2,FALSE),"")))</f>
        <v/>
      </c>
      <c r="B161" s="30" t="str">
        <f ca="1">IF(E161="","",IF(O161=1,VLOOKUP(E161,クラス・種目リスト!$A$111:$C$114,2,FALSE),IF(O161=2,VLOOKUP(E161,クラス・種目リスト!$A$116:$C$119,2,FALSE),"")))</f>
        <v/>
      </c>
      <c r="C161" s="30"/>
      <c r="D161" s="22" t="str">
        <f t="shared" ca="1" si="1"/>
        <v>５・６年女子</v>
      </c>
      <c r="E161" s="22" t="str">
        <f ca="1">IF(AB161="ｺﾝﾊﾞｲﾝﾄﾞA","走高跳",IF(AB161="ｺﾝﾊﾞｲﾝﾄﾞB","ｼﾞｬﾍﾞﾘｯｸﾎﾞｰﾙ投",""))</f>
        <v/>
      </c>
      <c r="F161" s="25" t="str">
        <f ca="1">IF(OR(A161="",OR(A161&lt;20,A161&gt;23)),"",VLOOKUP(D161,クラス・種目リスト!$A$2:$B$26,2,FALSE))</f>
        <v/>
      </c>
      <c r="G161" s="14"/>
      <c r="I161" s="25" t="str">
        <f ca="1">IF(INDIRECT("申込書!B48")="","",INDIRECT("申込書!B48"))</f>
        <v/>
      </c>
      <c r="J161" s="22" t="str">
        <f ca="1">ASC(IF(INDIRECT("申込書!D48")="","",INDIRECT("申込書!D48")&amp;"　"&amp;INDIRECT("申込書!E48")))</f>
        <v/>
      </c>
      <c r="K161" s="22" t="str">
        <f ca="1">ASC(IF(INDIRECT("申込書!F48")="","",INDIRECT("申込書!F48")&amp;"　"&amp;INDIRECT("申込書!G48")))</f>
        <v/>
      </c>
      <c r="L161" s="22"/>
      <c r="M161" s="22"/>
      <c r="N161" s="14"/>
      <c r="O161" s="22" t="str">
        <f ca="1">IF(INDIRECT("申込書!C48")="","",INDIRECT("申込書!C48"))</f>
        <v/>
      </c>
      <c r="P161" s="22" t="str">
        <f ca="1">IF(INDIRECT("申込書!H48")="","",INDIRECT("申込書!H48"))</f>
        <v/>
      </c>
      <c r="Q161" s="22" t="str">
        <f ca="1">IF(INDIRECT("申込書!I48")="","",INDIRECT("申込書!I48"))</f>
        <v/>
      </c>
      <c r="R161" s="25" t="str">
        <f ca="1">IF(INDIRECT("申込書!G3")="","",IF(INDIRECT("申込書!I48")=INDIRECT("申込書!G4"),INDIRECT("申込書!G3"),""))</f>
        <v/>
      </c>
      <c r="S161" s="24"/>
      <c r="T161" s="24" t="str">
        <f ca="1">IF(INDIRECT("申込書!J48")="","",INDIRECT("申込書!J48"))</f>
        <v/>
      </c>
      <c r="U161" s="24"/>
      <c r="V161" s="24" t="str">
        <f ca="1">IF(INDIRECT("申込書!L48")="","",INDIRECT("申込書!L48"))</f>
        <v/>
      </c>
      <c r="W161" s="25"/>
      <c r="X161" s="14"/>
      <c r="Y161" s="14"/>
      <c r="Z161" s="14"/>
      <c r="AA161" s="14" t="s">
        <v>118</v>
      </c>
      <c r="AB161" s="23">
        <f ca="1">INDIRECT("申込書!AH48")</f>
        <v>0</v>
      </c>
    </row>
    <row r="162" spans="1:28" ht="10.25" customHeight="1" x14ac:dyDescent="0.2">
      <c r="A162" s="30" t="str">
        <f ca="1">IF(OR(D162="",E162="",ISERROR(B162)),"",IF(AB162="ｺﾝﾊﾞｲﾝﾄﾞA",VLOOKUP(D162&amp;"ｺﾝﾊﾞｲﾝﾄﾞA",クラス・種目リスト!$A$2:$B$26,2,FALSE),IF(AB162="ｺﾝﾊﾞｲﾝﾄﾞB",VLOOKUP(D162&amp;"ｺﾝﾊﾞｲﾝﾄﾞB",クラス・種目リスト!$A$2:$B$26,2,FALSE),"")))</f>
        <v/>
      </c>
      <c r="B162" s="30" t="str">
        <f ca="1">IF(E162="","",IF(O162=1,VLOOKUP(E162,クラス・種目リスト!$A$111:$C$114,2,FALSE),IF(O162=2,VLOOKUP(E162,クラス・種目リスト!$A$116:$C$119,2,FALSE),"")))</f>
        <v/>
      </c>
      <c r="C162" s="30"/>
      <c r="D162" s="22" t="str">
        <f t="shared" ca="1" si="1"/>
        <v>５・６年女子</v>
      </c>
      <c r="E162" s="22" t="str">
        <f t="shared" ca="1" si="0"/>
        <v/>
      </c>
      <c r="F162" s="25" t="str">
        <f ca="1">IF(OR(A162="",OR(A162&lt;20,A162&gt;23)),"",VLOOKUP(D162,クラス・種目リスト!$A$2:$B$26,2,FALSE))</f>
        <v/>
      </c>
      <c r="G162" s="14"/>
      <c r="I162" s="25" t="str">
        <f ca="1">IF(INDIRECT("申込書!B49")="","",INDIRECT("申込書!B49"))</f>
        <v/>
      </c>
      <c r="J162" s="22" t="str">
        <f ca="1">ASC(IF(INDIRECT("申込書!D49")="","",INDIRECT("申込書!D49")&amp;"　"&amp;INDIRECT("申込書!E49")))</f>
        <v/>
      </c>
      <c r="K162" s="22" t="str">
        <f ca="1">ASC(IF(INDIRECT("申込書!F49")="","",INDIRECT("申込書!F49")&amp;"　"&amp;INDIRECT("申込書!G49")))</f>
        <v/>
      </c>
      <c r="L162" s="22"/>
      <c r="M162" s="22"/>
      <c r="N162" s="14"/>
      <c r="O162" s="22" t="str">
        <f ca="1">IF(INDIRECT("申込書!C49")="","",INDIRECT("申込書!C49"))</f>
        <v/>
      </c>
      <c r="P162" s="22" t="str">
        <f ca="1">IF(INDIRECT("申込書!H49")="","",INDIRECT("申込書!H49"))</f>
        <v/>
      </c>
      <c r="Q162" s="22" t="str">
        <f ca="1">IF(INDIRECT("申込書!I49")="","",INDIRECT("申込書!I49"))</f>
        <v/>
      </c>
      <c r="R162" s="25" t="str">
        <f ca="1">IF(INDIRECT("申込書!G3")="","",IF(INDIRECT("申込書!I49")=INDIRECT("申込書!G4"),INDIRECT("申込書!G3"),""))</f>
        <v/>
      </c>
      <c r="S162" s="24"/>
      <c r="T162" s="24" t="str">
        <f ca="1">IF(INDIRECT("申込書!J49")="","",INDIRECT("申込書!J49"))</f>
        <v/>
      </c>
      <c r="U162" s="24"/>
      <c r="V162" s="24" t="str">
        <f ca="1">IF(INDIRECT("申込書!L49")="","",INDIRECT("申込書!L49"))</f>
        <v/>
      </c>
      <c r="W162" s="25"/>
      <c r="X162" s="48"/>
      <c r="Y162" s="48"/>
      <c r="Z162" s="48"/>
      <c r="AA162" s="14" t="s">
        <v>118</v>
      </c>
      <c r="AB162" s="23">
        <f ca="1">INDIRECT("申込書!AH49")</f>
        <v>0</v>
      </c>
    </row>
    <row r="163" spans="1:28" ht="10.25" customHeight="1" x14ac:dyDescent="0.2">
      <c r="A163" s="30" t="str">
        <f ca="1">IF(OR(D163="",E163="",ISERROR(B163)),"",IF(AB163="ｺﾝﾊﾞｲﾝﾄﾞA",VLOOKUP(D163&amp;"ｺﾝﾊﾞｲﾝﾄﾞA",クラス・種目リスト!$A$2:$B$26,2,FALSE),IF(AB163="ｺﾝﾊﾞｲﾝﾄﾞB",VLOOKUP(D163&amp;"ｺﾝﾊﾞｲﾝﾄﾞB",クラス・種目リスト!$A$2:$B$26,2,FALSE),"")))</f>
        <v/>
      </c>
      <c r="B163" s="30" t="str">
        <f ca="1">IF(E163="","",IF(O163=1,VLOOKUP(E163,クラス・種目リスト!$A$111:$C$114,2,FALSE),IF(O163=2,VLOOKUP(E163,クラス・種目リスト!$A$116:$C$119,2,FALSE),"")))</f>
        <v/>
      </c>
      <c r="C163" s="30"/>
      <c r="D163" s="22" t="str">
        <f t="shared" ca="1" si="1"/>
        <v>５・６年女子</v>
      </c>
      <c r="E163" s="22" t="str">
        <f ca="1">IF(AB163="ｺﾝﾊﾞｲﾝﾄﾞA","走高跳",IF(AB163="ｺﾝﾊﾞｲﾝﾄﾞB","ｼﾞｬﾍﾞﾘｯｸﾎﾞｰﾙ投",""))</f>
        <v/>
      </c>
      <c r="F163" s="25" t="str">
        <f ca="1">IF(OR(A163="",OR(A163&lt;20,A163&gt;23)),"",VLOOKUP(D163,クラス・種目リスト!$A$2:$B$26,2,FALSE))</f>
        <v/>
      </c>
      <c r="G163" s="14"/>
      <c r="I163" s="25" t="str">
        <f ca="1">IF(INDIRECT("申込書!B49")="","",INDIRECT("申込書!B49"))</f>
        <v/>
      </c>
      <c r="J163" s="22" t="str">
        <f ca="1">ASC(IF(INDIRECT("申込書!D49")="","",INDIRECT("申込書!D49")&amp;"　"&amp;INDIRECT("申込書!E49")))</f>
        <v/>
      </c>
      <c r="K163" s="22" t="str">
        <f ca="1">ASC(IF(INDIRECT("申込書!F49")="","",INDIRECT("申込書!F49")&amp;"　"&amp;INDIRECT("申込書!G49")))</f>
        <v/>
      </c>
      <c r="L163" s="22"/>
      <c r="M163" s="22"/>
      <c r="N163" s="14"/>
      <c r="O163" s="22" t="str">
        <f ca="1">IF(INDIRECT("申込書!C49")="","",INDIRECT("申込書!C49"))</f>
        <v/>
      </c>
      <c r="P163" s="22" t="str">
        <f ca="1">IF(INDIRECT("申込書!H49")="","",INDIRECT("申込書!H49"))</f>
        <v/>
      </c>
      <c r="Q163" s="22" t="str">
        <f ca="1">IF(INDIRECT("申込書!I49")="","",INDIRECT("申込書!I49"))</f>
        <v/>
      </c>
      <c r="R163" s="25" t="str">
        <f ca="1">IF(INDIRECT("申込書!G3")="","",IF(INDIRECT("申込書!I49")=INDIRECT("申込書!G4"),INDIRECT("申込書!G3"),""))</f>
        <v/>
      </c>
      <c r="S163" s="24"/>
      <c r="T163" s="24" t="str">
        <f ca="1">IF(INDIRECT("申込書!J49")="","",INDIRECT("申込書!J49"))</f>
        <v/>
      </c>
      <c r="U163" s="24"/>
      <c r="V163" s="24" t="str">
        <f ca="1">IF(INDIRECT("申込書!L49")="","",INDIRECT("申込書!L49"))</f>
        <v/>
      </c>
      <c r="W163" s="25"/>
      <c r="X163" s="14"/>
      <c r="Y163" s="14"/>
      <c r="Z163" s="14"/>
      <c r="AA163" s="14" t="s">
        <v>118</v>
      </c>
      <c r="AB163" s="23">
        <f ca="1">INDIRECT("申込書!AH49")</f>
        <v>0</v>
      </c>
    </row>
    <row r="164" spans="1:28" ht="10.25" customHeight="1" x14ac:dyDescent="0.2">
      <c r="A164" s="30" t="str">
        <f ca="1">IF(OR(D164="",E164="",ISERROR(B164)),"",IF(AB164="ｺﾝﾊﾞｲﾝﾄﾞA",VLOOKUP(D164&amp;"ｺﾝﾊﾞｲﾝﾄﾞA",クラス・種目リスト!$A$2:$B$26,2,FALSE),IF(AB164="ｺﾝﾊﾞｲﾝﾄﾞB",VLOOKUP(D164&amp;"ｺﾝﾊﾞｲﾝﾄﾞB",クラス・種目リスト!$A$2:$B$26,2,FALSE),"")))</f>
        <v/>
      </c>
      <c r="B164" s="30" t="str">
        <f ca="1">IF(E164="","",IF(O164=1,VLOOKUP(E164,クラス・種目リスト!$A$111:$C$114,2,FALSE),IF(O164=2,VLOOKUP(E164,クラス・種目リスト!$A$116:$C$119,2,FALSE),"")))</f>
        <v/>
      </c>
      <c r="C164" s="30"/>
      <c r="D164" s="22" t="str">
        <f t="shared" ca="1" si="1"/>
        <v>５・６年女子</v>
      </c>
      <c r="E164" s="22" t="str">
        <f t="shared" ca="1" si="0"/>
        <v/>
      </c>
      <c r="F164" s="25" t="str">
        <f ca="1">IF(OR(A164="",OR(A164&lt;20,A164&gt;23)),"",VLOOKUP(D164,クラス・種目リスト!$A$2:$B$26,2,FALSE))</f>
        <v/>
      </c>
      <c r="G164" s="14"/>
      <c r="I164" s="25" t="str">
        <f ca="1">IF(INDIRECT("申込書!B50")="","",INDIRECT("申込書!B50"))</f>
        <v/>
      </c>
      <c r="J164" s="22" t="str">
        <f ca="1">ASC(IF(INDIRECT("申込書!D50")="","",INDIRECT("申込書!D50")&amp;"　"&amp;INDIRECT("申込書!E50")))</f>
        <v/>
      </c>
      <c r="K164" s="22" t="str">
        <f ca="1">ASC(IF(INDIRECT("申込書!F50")="","",INDIRECT("申込書!F50")&amp;"　"&amp;INDIRECT("申込書!G50")))</f>
        <v/>
      </c>
      <c r="L164" s="22"/>
      <c r="M164" s="22"/>
      <c r="N164" s="14"/>
      <c r="O164" s="22" t="str">
        <f ca="1">IF(INDIRECT("申込書!C50")="","",INDIRECT("申込書!C50"))</f>
        <v/>
      </c>
      <c r="P164" s="22" t="str">
        <f ca="1">IF(INDIRECT("申込書!H50")="","",INDIRECT("申込書!H50"))</f>
        <v/>
      </c>
      <c r="Q164" s="22" t="str">
        <f ca="1">IF(INDIRECT("申込書!I50")="","",INDIRECT("申込書!I50"))</f>
        <v/>
      </c>
      <c r="R164" s="25" t="str">
        <f ca="1">IF(INDIRECT("申込書!G3")="","",IF(INDIRECT("申込書!I50")=INDIRECT("申込書!G4"),INDIRECT("申込書!G3"),""))</f>
        <v/>
      </c>
      <c r="S164" s="24"/>
      <c r="T164" s="24" t="str">
        <f ca="1">IF(INDIRECT("申込書!J50")="","",INDIRECT("申込書!J50"))</f>
        <v/>
      </c>
      <c r="U164" s="24"/>
      <c r="V164" s="24" t="str">
        <f ca="1">IF(INDIRECT("申込書!L50")="","",INDIRECT("申込書!L50"))</f>
        <v/>
      </c>
      <c r="W164" s="25"/>
      <c r="X164" s="48"/>
      <c r="Y164" s="48"/>
      <c r="Z164" s="48"/>
      <c r="AA164" s="14" t="s">
        <v>118</v>
      </c>
      <c r="AB164" s="23">
        <f ca="1">INDIRECT("申込書!AH50")</f>
        <v>0</v>
      </c>
    </row>
    <row r="165" spans="1:28" ht="10.25" customHeight="1" x14ac:dyDescent="0.2">
      <c r="A165" s="30" t="str">
        <f ca="1">IF(OR(D165="",E165="",ISERROR(B165)),"",IF(AB165="ｺﾝﾊﾞｲﾝﾄﾞA",VLOOKUP(D165&amp;"ｺﾝﾊﾞｲﾝﾄﾞA",クラス・種目リスト!$A$2:$B$26,2,FALSE),IF(AB165="ｺﾝﾊﾞｲﾝﾄﾞB",VLOOKUP(D165&amp;"ｺﾝﾊﾞｲﾝﾄﾞB",クラス・種目リスト!$A$2:$B$26,2,FALSE),"")))</f>
        <v/>
      </c>
      <c r="B165" s="30" t="str">
        <f ca="1">IF(E165="","",IF(O165=1,VLOOKUP(E165,クラス・種目リスト!$A$111:$C$114,2,FALSE),IF(O165=2,VLOOKUP(E165,クラス・種目リスト!$A$116:$C$119,2,FALSE),"")))</f>
        <v/>
      </c>
      <c r="C165" s="30"/>
      <c r="D165" s="22" t="str">
        <f t="shared" ca="1" si="1"/>
        <v>５・６年女子</v>
      </c>
      <c r="E165" s="22" t="str">
        <f ca="1">IF(AB165="ｺﾝﾊﾞｲﾝﾄﾞA","走高跳",IF(AB165="ｺﾝﾊﾞｲﾝﾄﾞB","ｼﾞｬﾍﾞﾘｯｸﾎﾞｰﾙ投",""))</f>
        <v/>
      </c>
      <c r="F165" s="25" t="str">
        <f ca="1">IF(OR(A165="",OR(A165&lt;20,A165&gt;23)),"",VLOOKUP(D165,クラス・種目リスト!$A$2:$B$26,2,FALSE))</f>
        <v/>
      </c>
      <c r="G165" s="14"/>
      <c r="I165" s="25" t="str">
        <f ca="1">IF(INDIRECT("申込書!B50")="","",INDIRECT("申込書!B50"))</f>
        <v/>
      </c>
      <c r="J165" s="22" t="str">
        <f ca="1">ASC(IF(INDIRECT("申込書!D50")="","",INDIRECT("申込書!D50")&amp;"　"&amp;INDIRECT("申込書!E50")))</f>
        <v/>
      </c>
      <c r="K165" s="22" t="str">
        <f ca="1">ASC(IF(INDIRECT("申込書!F50")="","",INDIRECT("申込書!F50")&amp;"　"&amp;INDIRECT("申込書!G50")))</f>
        <v/>
      </c>
      <c r="L165" s="22"/>
      <c r="M165" s="22"/>
      <c r="N165" s="14"/>
      <c r="O165" s="22" t="str">
        <f ca="1">IF(INDIRECT("申込書!C50")="","",INDIRECT("申込書!C50"))</f>
        <v/>
      </c>
      <c r="P165" s="22" t="str">
        <f ca="1">IF(INDIRECT("申込書!H50")="","",INDIRECT("申込書!H50"))</f>
        <v/>
      </c>
      <c r="Q165" s="22" t="str">
        <f ca="1">IF(INDIRECT("申込書!I50")="","",INDIRECT("申込書!I50"))</f>
        <v/>
      </c>
      <c r="R165" s="25" t="str">
        <f ca="1">IF(INDIRECT("申込書!G3")="","",IF(INDIRECT("申込書!I50")=INDIRECT("申込書!G4"),INDIRECT("申込書!G3"),""))</f>
        <v/>
      </c>
      <c r="S165" s="24"/>
      <c r="T165" s="24" t="str">
        <f ca="1">IF(INDIRECT("申込書!J50")="","",INDIRECT("申込書!J50"))</f>
        <v/>
      </c>
      <c r="U165" s="24"/>
      <c r="V165" s="24" t="str">
        <f ca="1">IF(INDIRECT("申込書!L50")="","",INDIRECT("申込書!L50"))</f>
        <v/>
      </c>
      <c r="W165" s="25"/>
      <c r="X165" s="14"/>
      <c r="Y165" s="14"/>
      <c r="Z165" s="14"/>
      <c r="AA165" s="14" t="s">
        <v>118</v>
      </c>
      <c r="AB165" s="23">
        <f ca="1">INDIRECT("申込書!AH50")</f>
        <v>0</v>
      </c>
    </row>
    <row r="166" spans="1:28" ht="10.25" customHeight="1" x14ac:dyDescent="0.2">
      <c r="A166" s="30" t="str">
        <f ca="1">IF(OR(D166="",E166="",ISERROR(B166)),"",IF(AB166="ｺﾝﾊﾞｲﾝﾄﾞA",VLOOKUP(D166&amp;"ｺﾝﾊﾞｲﾝﾄﾞA",クラス・種目リスト!$A$2:$B$26,2,FALSE),IF(AB166="ｺﾝﾊﾞｲﾝﾄﾞB",VLOOKUP(D166&amp;"ｺﾝﾊﾞｲﾝﾄﾞB",クラス・種目リスト!$A$2:$B$26,2,FALSE),"")))</f>
        <v/>
      </c>
      <c r="B166" s="30" t="str">
        <f ca="1">IF(E166="","",IF(O166=1,VLOOKUP(E166,クラス・種目リスト!$A$111:$C$114,2,FALSE),IF(O166=2,VLOOKUP(E166,クラス・種目リスト!$A$116:$C$119,2,FALSE),"")))</f>
        <v/>
      </c>
      <c r="C166" s="30"/>
      <c r="D166" s="22" t="str">
        <f t="shared" ca="1" si="1"/>
        <v>５・６年女子</v>
      </c>
      <c r="E166" s="22" t="str">
        <f t="shared" ca="1" si="0"/>
        <v/>
      </c>
      <c r="F166" s="25" t="str">
        <f ca="1">IF(OR(A166="",OR(A166&lt;20,A166&gt;23)),"",VLOOKUP(D166,クラス・種目リスト!$A$2:$B$26,2,FALSE))</f>
        <v/>
      </c>
      <c r="G166" s="14"/>
      <c r="I166" s="25" t="str">
        <f ca="1">IF(INDIRECT("申込書!B51")="","",INDIRECT("申込書!B51"))</f>
        <v/>
      </c>
      <c r="J166" s="22" t="str">
        <f ca="1">ASC(IF(INDIRECT("申込書!D51")="","",INDIRECT("申込書!D51")&amp;"　"&amp;INDIRECT("申込書!E51")))</f>
        <v/>
      </c>
      <c r="K166" s="22" t="str">
        <f ca="1">ASC(IF(INDIRECT("申込書!F51")="","",INDIRECT("申込書!F51")&amp;"　"&amp;INDIRECT("申込書!G51")))</f>
        <v/>
      </c>
      <c r="L166" s="22"/>
      <c r="M166" s="22"/>
      <c r="N166" s="14"/>
      <c r="O166" s="22" t="str">
        <f ca="1">IF(INDIRECT("申込書!C51")="","",INDIRECT("申込書!C51"))</f>
        <v/>
      </c>
      <c r="P166" s="22" t="str">
        <f ca="1">IF(INDIRECT("申込書!H51")="","",INDIRECT("申込書!H51"))</f>
        <v/>
      </c>
      <c r="Q166" s="22" t="str">
        <f ca="1">IF(INDIRECT("申込書!I51")="","",INDIRECT("申込書!I51"))</f>
        <v/>
      </c>
      <c r="R166" s="25" t="str">
        <f ca="1">IF(INDIRECT("申込書!G3")="","",IF(INDIRECT("申込書!I51")=INDIRECT("申込書!G4"),INDIRECT("申込書!G3"),""))</f>
        <v/>
      </c>
      <c r="S166" s="24"/>
      <c r="T166" s="24" t="str">
        <f ca="1">IF(INDIRECT("申込書!J51")="","",INDIRECT("申込書!J51"))</f>
        <v/>
      </c>
      <c r="U166" s="24"/>
      <c r="V166" s="24" t="str">
        <f ca="1">IF(INDIRECT("申込書!L51")="","",INDIRECT("申込書!L51"))</f>
        <v/>
      </c>
      <c r="W166" s="25"/>
      <c r="X166" s="48"/>
      <c r="Y166" s="48"/>
      <c r="Z166" s="48"/>
      <c r="AA166" s="14" t="s">
        <v>118</v>
      </c>
      <c r="AB166" s="23">
        <f ca="1">INDIRECT("申込書!AH51")</f>
        <v>0</v>
      </c>
    </row>
    <row r="167" spans="1:28" ht="10.25" customHeight="1" x14ac:dyDescent="0.2">
      <c r="A167" s="30" t="str">
        <f ca="1">IF(OR(D167="",E167="",ISERROR(B167)),"",IF(AB167="ｺﾝﾊﾞｲﾝﾄﾞA",VLOOKUP(D167&amp;"ｺﾝﾊﾞｲﾝﾄﾞA",クラス・種目リスト!$A$2:$B$26,2,FALSE),IF(AB167="ｺﾝﾊﾞｲﾝﾄﾞB",VLOOKUP(D167&amp;"ｺﾝﾊﾞｲﾝﾄﾞB",クラス・種目リスト!$A$2:$B$26,2,FALSE),"")))</f>
        <v/>
      </c>
      <c r="B167" s="30" t="str">
        <f ca="1">IF(E167="","",IF(O167=1,VLOOKUP(E167,クラス・種目リスト!$A$111:$C$114,2,FALSE),IF(O167=2,VLOOKUP(E167,クラス・種目リスト!$A$116:$C$119,2,FALSE),"")))</f>
        <v/>
      </c>
      <c r="C167" s="30"/>
      <c r="D167" s="22" t="str">
        <f t="shared" ref="D167:D189" ca="1" si="16">IF(AB167="","",IF(O167=1,"５・６年男子","５・６年女子"))</f>
        <v>５・６年女子</v>
      </c>
      <c r="E167" s="22" t="str">
        <f ca="1">IF(AB167="ｺﾝﾊﾞｲﾝﾄﾞA","走高跳",IF(AB167="ｺﾝﾊﾞｲﾝﾄﾞB","ｼﾞｬﾍﾞﾘｯｸﾎﾞｰﾙ投",""))</f>
        <v/>
      </c>
      <c r="F167" s="25" t="str">
        <f ca="1">IF(OR(A167="",OR(A167&lt;20,A167&gt;23)),"",VLOOKUP(D167,クラス・種目リスト!$A$2:$B$26,2,FALSE))</f>
        <v/>
      </c>
      <c r="G167" s="14"/>
      <c r="I167" s="25" t="str">
        <f ca="1">IF(INDIRECT("申込書!B51")="","",INDIRECT("申込書!B51"))</f>
        <v/>
      </c>
      <c r="J167" s="22" t="str">
        <f ca="1">ASC(IF(INDIRECT("申込書!D51")="","",INDIRECT("申込書!D51")&amp;"　"&amp;INDIRECT("申込書!E51")))</f>
        <v/>
      </c>
      <c r="K167" s="22" t="str">
        <f ca="1">ASC(IF(INDIRECT("申込書!F51")="","",INDIRECT("申込書!F51")&amp;"　"&amp;INDIRECT("申込書!G51")))</f>
        <v/>
      </c>
      <c r="L167" s="22"/>
      <c r="M167" s="22"/>
      <c r="N167" s="14"/>
      <c r="O167" s="22" t="str">
        <f ca="1">IF(INDIRECT("申込書!C51")="","",INDIRECT("申込書!C51"))</f>
        <v/>
      </c>
      <c r="P167" s="22" t="str">
        <f ca="1">IF(INDIRECT("申込書!H51")="","",INDIRECT("申込書!H51"))</f>
        <v/>
      </c>
      <c r="Q167" s="22" t="str">
        <f ca="1">IF(INDIRECT("申込書!I51")="","",INDIRECT("申込書!I51"))</f>
        <v/>
      </c>
      <c r="R167" s="25" t="str">
        <f ca="1">IF(INDIRECT("申込書!G3")="","",IF(INDIRECT("申込書!I51")=INDIRECT("申込書!G4"),INDIRECT("申込書!G3"),""))</f>
        <v/>
      </c>
      <c r="S167" s="24"/>
      <c r="T167" s="24" t="str">
        <f ca="1">IF(INDIRECT("申込書!J51")="","",INDIRECT("申込書!J51"))</f>
        <v/>
      </c>
      <c r="U167" s="24"/>
      <c r="V167" s="24" t="str">
        <f ca="1">IF(INDIRECT("申込書!L51")="","",INDIRECT("申込書!L51"))</f>
        <v/>
      </c>
      <c r="W167" s="25"/>
      <c r="X167" s="14"/>
      <c r="Y167" s="14"/>
      <c r="Z167" s="14"/>
      <c r="AA167" s="14" t="s">
        <v>118</v>
      </c>
      <c r="AB167" s="23">
        <f ca="1">INDIRECT("申込書!AH51")</f>
        <v>0</v>
      </c>
    </row>
    <row r="168" spans="1:28" ht="10.25" customHeight="1" x14ac:dyDescent="0.2">
      <c r="A168" s="30" t="str">
        <f ca="1">IF(OR(D168="",E168="",ISERROR(B168)),"",IF(AB168="ｺﾝﾊﾞｲﾝﾄﾞA",VLOOKUP(D168&amp;"ｺﾝﾊﾞｲﾝﾄﾞA",クラス・種目リスト!$A$2:$B$26,2,FALSE),IF(AB168="ｺﾝﾊﾞｲﾝﾄﾞB",VLOOKUP(D168&amp;"ｺﾝﾊﾞｲﾝﾄﾞB",クラス・種目リスト!$A$2:$B$26,2,FALSE),"")))</f>
        <v/>
      </c>
      <c r="B168" s="30" t="str">
        <f ca="1">IF(E168="","",IF(O168=1,VLOOKUP(E168,クラス・種目リスト!$A$111:$C$114,2,FALSE),IF(O168=2,VLOOKUP(E168,クラス・種目リスト!$A$116:$C$119,2,FALSE),"")))</f>
        <v/>
      </c>
      <c r="C168" s="30"/>
      <c r="D168" s="22" t="str">
        <f t="shared" ca="1" si="16"/>
        <v>５・６年女子</v>
      </c>
      <c r="E168" s="22" t="str">
        <f t="shared" ref="E168:E188" ca="1" si="17">IF(AB168="ｺﾝﾊﾞｲﾝﾄﾞA","80mH",IF(AB168="ｺﾝﾊﾞｲﾝﾄﾞB","走幅跳",""))</f>
        <v/>
      </c>
      <c r="F168" s="25" t="str">
        <f ca="1">IF(OR(A168="",OR(A168&lt;20,A168&gt;23)),"",VLOOKUP(D168,クラス・種目リスト!$A$2:$B$26,2,FALSE))</f>
        <v/>
      </c>
      <c r="G168" s="14"/>
      <c r="I168" s="25" t="str">
        <f ca="1">IF(INDIRECT("申込書!B52")="","",INDIRECT("申込書!B52"))</f>
        <v/>
      </c>
      <c r="J168" s="22" t="str">
        <f ca="1">ASC(IF(INDIRECT("申込書!D52")="","",INDIRECT("申込書!D52")&amp;"　"&amp;INDIRECT("申込書!E52")))</f>
        <v/>
      </c>
      <c r="K168" s="22" t="str">
        <f ca="1">ASC(IF(INDIRECT("申込書!F52")="","",INDIRECT("申込書!F52")&amp;"　"&amp;INDIRECT("申込書!G52")))</f>
        <v/>
      </c>
      <c r="L168" s="22"/>
      <c r="M168" s="22"/>
      <c r="N168" s="14"/>
      <c r="O168" s="22" t="str">
        <f ca="1">IF(INDIRECT("申込書!C52")="","",INDIRECT("申込書!C52"))</f>
        <v/>
      </c>
      <c r="P168" s="22" t="str">
        <f ca="1">IF(INDIRECT("申込書!H52")="","",INDIRECT("申込書!H52"))</f>
        <v/>
      </c>
      <c r="Q168" s="22" t="str">
        <f ca="1">IF(INDIRECT("申込書!I52")="","",INDIRECT("申込書!I52"))</f>
        <v/>
      </c>
      <c r="R168" s="25" t="str">
        <f ca="1">IF(INDIRECT("申込書!G3")="","",IF(INDIRECT("申込書!I52")=INDIRECT("申込書!G4"),INDIRECT("申込書!G3"),""))</f>
        <v/>
      </c>
      <c r="S168" s="24"/>
      <c r="T168" s="24" t="str">
        <f ca="1">IF(INDIRECT("申込書!J52")="","",INDIRECT("申込書!J52"))</f>
        <v/>
      </c>
      <c r="U168" s="24"/>
      <c r="V168" s="24" t="str">
        <f ca="1">IF(INDIRECT("申込書!L52")="","",INDIRECT("申込書!L52"))</f>
        <v/>
      </c>
      <c r="W168" s="25"/>
      <c r="X168" s="48"/>
      <c r="Y168" s="48"/>
      <c r="Z168" s="48"/>
      <c r="AA168" s="14" t="s">
        <v>118</v>
      </c>
      <c r="AB168" s="23">
        <f ca="1">INDIRECT("申込書!AH52")</f>
        <v>0</v>
      </c>
    </row>
    <row r="169" spans="1:28" ht="10.25" customHeight="1" x14ac:dyDescent="0.2">
      <c r="A169" s="30" t="str">
        <f ca="1">IF(OR(D169="",E169="",ISERROR(B169)),"",IF(AB169="ｺﾝﾊﾞｲﾝﾄﾞA",VLOOKUP(D169&amp;"ｺﾝﾊﾞｲﾝﾄﾞA",クラス・種目リスト!$A$2:$B$26,2,FALSE),IF(AB169="ｺﾝﾊﾞｲﾝﾄﾞB",VLOOKUP(D169&amp;"ｺﾝﾊﾞｲﾝﾄﾞB",クラス・種目リスト!$A$2:$B$26,2,FALSE),"")))</f>
        <v/>
      </c>
      <c r="B169" s="30" t="str">
        <f ca="1">IF(E169="","",IF(O169=1,VLOOKUP(E169,クラス・種目リスト!$A$111:$C$114,2,FALSE),IF(O169=2,VLOOKUP(E169,クラス・種目リスト!$A$116:$C$119,2,FALSE),"")))</f>
        <v/>
      </c>
      <c r="C169" s="30"/>
      <c r="D169" s="22" t="str">
        <f t="shared" ca="1" si="16"/>
        <v>５・６年女子</v>
      </c>
      <c r="E169" s="22" t="str">
        <f ca="1">IF(AB169="ｺﾝﾊﾞｲﾝﾄﾞA","走高跳",IF(AB169="ｺﾝﾊﾞｲﾝﾄﾞB","ｼﾞｬﾍﾞﾘｯｸﾎﾞｰﾙ投",""))</f>
        <v/>
      </c>
      <c r="F169" s="25" t="str">
        <f ca="1">IF(OR(A169="",OR(A169&lt;20,A169&gt;23)),"",VLOOKUP(D169,クラス・種目リスト!$A$2:$B$26,2,FALSE))</f>
        <v/>
      </c>
      <c r="G169" s="14"/>
      <c r="I169" s="25" t="str">
        <f ca="1">IF(INDIRECT("申込書!B52")="","",INDIRECT("申込書!B52"))</f>
        <v/>
      </c>
      <c r="J169" s="22" t="str">
        <f ca="1">ASC(IF(INDIRECT("申込書!D52")="","",INDIRECT("申込書!D52")&amp;"　"&amp;INDIRECT("申込書!E52")))</f>
        <v/>
      </c>
      <c r="K169" s="22" t="str">
        <f ca="1">ASC(IF(INDIRECT("申込書!F52")="","",INDIRECT("申込書!F52")&amp;"　"&amp;INDIRECT("申込書!G52")))</f>
        <v/>
      </c>
      <c r="L169" s="22"/>
      <c r="M169" s="22"/>
      <c r="N169" s="14"/>
      <c r="O169" s="22" t="str">
        <f ca="1">IF(INDIRECT("申込書!C52")="","",INDIRECT("申込書!C52"))</f>
        <v/>
      </c>
      <c r="P169" s="22" t="str">
        <f ca="1">IF(INDIRECT("申込書!H52")="","",INDIRECT("申込書!H52"))</f>
        <v/>
      </c>
      <c r="Q169" s="22" t="str">
        <f ca="1">IF(INDIRECT("申込書!I52")="","",INDIRECT("申込書!I52"))</f>
        <v/>
      </c>
      <c r="R169" s="25" t="str">
        <f ca="1">IF(INDIRECT("申込書!G3")="","",IF(INDIRECT("申込書!I52")=INDIRECT("申込書!G4"),INDIRECT("申込書!G3"),""))</f>
        <v/>
      </c>
      <c r="S169" s="24"/>
      <c r="T169" s="24" t="str">
        <f ca="1">IF(INDIRECT("申込書!J52")="","",INDIRECT("申込書!J52"))</f>
        <v/>
      </c>
      <c r="U169" s="24"/>
      <c r="V169" s="24" t="str">
        <f ca="1">IF(INDIRECT("申込書!L52")="","",INDIRECT("申込書!L52"))</f>
        <v/>
      </c>
      <c r="W169" s="25"/>
      <c r="X169" s="14"/>
      <c r="Y169" s="14"/>
      <c r="Z169" s="14"/>
      <c r="AA169" s="14" t="s">
        <v>118</v>
      </c>
      <c r="AB169" s="23">
        <f ca="1">INDIRECT("申込書!AH52")</f>
        <v>0</v>
      </c>
    </row>
    <row r="170" spans="1:28" ht="10.25" customHeight="1" x14ac:dyDescent="0.2">
      <c r="A170" s="30" t="str">
        <f ca="1">IF(OR(D170="",E170="",ISERROR(B170)),"",IF(AB170="ｺﾝﾊﾞｲﾝﾄﾞA",VLOOKUP(D170&amp;"ｺﾝﾊﾞｲﾝﾄﾞA",クラス・種目リスト!$A$2:$B$26,2,FALSE),IF(AB170="ｺﾝﾊﾞｲﾝﾄﾞB",VLOOKUP(D170&amp;"ｺﾝﾊﾞｲﾝﾄﾞB",クラス・種目リスト!$A$2:$B$26,2,FALSE),"")))</f>
        <v/>
      </c>
      <c r="B170" s="30" t="str">
        <f ca="1">IF(E170="","",IF(O170=1,VLOOKUP(E170,クラス・種目リスト!$A$111:$C$114,2,FALSE),IF(O170=2,VLOOKUP(E170,クラス・種目リスト!$A$116:$C$119,2,FALSE),"")))</f>
        <v/>
      </c>
      <c r="C170" s="30"/>
      <c r="D170" s="22" t="str">
        <f t="shared" ca="1" si="16"/>
        <v>５・６年女子</v>
      </c>
      <c r="E170" s="22" t="str">
        <f t="shared" ca="1" si="17"/>
        <v/>
      </c>
      <c r="F170" s="25" t="str">
        <f ca="1">IF(OR(A170="",OR(A170&lt;20,A170&gt;23)),"",VLOOKUP(D170,クラス・種目リスト!$A$2:$B$26,2,FALSE))</f>
        <v/>
      </c>
      <c r="G170" s="14"/>
      <c r="I170" s="25" t="str">
        <f ca="1">IF(INDIRECT("申込書!B53")="","",INDIRECT("申込書!B53"))</f>
        <v/>
      </c>
      <c r="J170" s="22" t="str">
        <f ca="1">ASC(IF(INDIRECT("申込書!D53")="","",INDIRECT("申込書!D53")&amp;"　"&amp;INDIRECT("申込書!E53")))</f>
        <v/>
      </c>
      <c r="K170" s="22" t="str">
        <f ca="1">ASC(IF(INDIRECT("申込書!F53")="","",INDIRECT("申込書!F53")&amp;"　"&amp;INDIRECT("申込書!G53")))</f>
        <v/>
      </c>
      <c r="L170" s="22"/>
      <c r="M170" s="22"/>
      <c r="N170" s="14"/>
      <c r="O170" s="22" t="str">
        <f ca="1">IF(INDIRECT("申込書!C53")="","",INDIRECT("申込書!C53"))</f>
        <v/>
      </c>
      <c r="P170" s="22" t="str">
        <f ca="1">IF(INDIRECT("申込書!H53")="","",INDIRECT("申込書!H53"))</f>
        <v/>
      </c>
      <c r="Q170" s="22" t="str">
        <f ca="1">IF(INDIRECT("申込書!I53")="","",INDIRECT("申込書!I53"))</f>
        <v/>
      </c>
      <c r="R170" s="25" t="str">
        <f ca="1">IF(INDIRECT("申込書!G3")="","",IF(INDIRECT("申込書!I53")=INDIRECT("申込書!G4"),INDIRECT("申込書!G3"),""))</f>
        <v/>
      </c>
      <c r="S170" s="24"/>
      <c r="T170" s="24" t="str">
        <f ca="1">IF(INDIRECT("申込書!J53")="","",INDIRECT("申込書!J53"))</f>
        <v/>
      </c>
      <c r="U170" s="24"/>
      <c r="V170" s="24" t="str">
        <f ca="1">IF(INDIRECT("申込書!L53")="","",INDIRECT("申込書!L53"))</f>
        <v/>
      </c>
      <c r="W170" s="25"/>
      <c r="X170" s="48"/>
      <c r="Y170" s="48"/>
      <c r="Z170" s="48"/>
      <c r="AA170" s="14" t="s">
        <v>118</v>
      </c>
      <c r="AB170" s="23">
        <f ca="1">INDIRECT("申込書!AH53")</f>
        <v>0</v>
      </c>
    </row>
    <row r="171" spans="1:28" ht="10.25" customHeight="1" x14ac:dyDescent="0.2">
      <c r="A171" s="30" t="str">
        <f ca="1">IF(OR(D171="",E171="",ISERROR(B171)),"",IF(AB171="ｺﾝﾊﾞｲﾝﾄﾞA",VLOOKUP(D171&amp;"ｺﾝﾊﾞｲﾝﾄﾞA",クラス・種目リスト!$A$2:$B$26,2,FALSE),IF(AB171="ｺﾝﾊﾞｲﾝﾄﾞB",VLOOKUP(D171&amp;"ｺﾝﾊﾞｲﾝﾄﾞB",クラス・種目リスト!$A$2:$B$26,2,FALSE),"")))</f>
        <v/>
      </c>
      <c r="B171" s="30" t="str">
        <f ca="1">IF(E171="","",IF(O171=1,VLOOKUP(E171,クラス・種目リスト!$A$111:$C$114,2,FALSE),IF(O171=2,VLOOKUP(E171,クラス・種目リスト!$A$116:$C$119,2,FALSE),"")))</f>
        <v/>
      </c>
      <c r="C171" s="30"/>
      <c r="D171" s="22" t="str">
        <f t="shared" ca="1" si="16"/>
        <v>５・６年女子</v>
      </c>
      <c r="E171" s="22" t="str">
        <f ca="1">IF(AB171="ｺﾝﾊﾞｲﾝﾄﾞA","走高跳",IF(AB171="ｺﾝﾊﾞｲﾝﾄﾞB","ｼﾞｬﾍﾞﾘｯｸﾎﾞｰﾙ投",""))</f>
        <v/>
      </c>
      <c r="F171" s="25" t="str">
        <f ca="1">IF(OR(A171="",OR(A171&lt;20,A171&gt;23)),"",VLOOKUP(D171,クラス・種目リスト!$A$2:$B$26,2,FALSE))</f>
        <v/>
      </c>
      <c r="G171" s="14"/>
      <c r="I171" s="25" t="str">
        <f ca="1">IF(INDIRECT("申込書!B53")="","",INDIRECT("申込書!B53"))</f>
        <v/>
      </c>
      <c r="J171" s="22" t="str">
        <f ca="1">ASC(IF(INDIRECT("申込書!D53")="","",INDIRECT("申込書!D53")&amp;"　"&amp;INDIRECT("申込書!E53")))</f>
        <v/>
      </c>
      <c r="K171" s="22" t="str">
        <f ca="1">ASC(IF(INDIRECT("申込書!F53")="","",INDIRECT("申込書!F53")&amp;"　"&amp;INDIRECT("申込書!G53")))</f>
        <v/>
      </c>
      <c r="L171" s="22"/>
      <c r="M171" s="22"/>
      <c r="N171" s="14"/>
      <c r="O171" s="22" t="str">
        <f ca="1">IF(INDIRECT("申込書!C53")="","",INDIRECT("申込書!C53"))</f>
        <v/>
      </c>
      <c r="P171" s="22" t="str">
        <f ca="1">IF(INDIRECT("申込書!H53")="","",INDIRECT("申込書!H53"))</f>
        <v/>
      </c>
      <c r="Q171" s="22" t="str">
        <f ca="1">IF(INDIRECT("申込書!I53")="","",INDIRECT("申込書!I53"))</f>
        <v/>
      </c>
      <c r="R171" s="25" t="str">
        <f ca="1">IF(INDIRECT("申込書!G3")="","",IF(INDIRECT("申込書!I53")=INDIRECT("申込書!G4"),INDIRECT("申込書!G3"),""))</f>
        <v/>
      </c>
      <c r="S171" s="24"/>
      <c r="T171" s="24" t="str">
        <f ca="1">IF(INDIRECT("申込書!J53")="","",INDIRECT("申込書!J53"))</f>
        <v/>
      </c>
      <c r="U171" s="24"/>
      <c r="V171" s="24" t="str">
        <f ca="1">IF(INDIRECT("申込書!L53")="","",INDIRECT("申込書!L53"))</f>
        <v/>
      </c>
      <c r="W171" s="25"/>
      <c r="X171" s="14"/>
      <c r="Y171" s="14"/>
      <c r="Z171" s="14"/>
      <c r="AA171" s="14" t="s">
        <v>118</v>
      </c>
      <c r="AB171" s="23">
        <f ca="1">INDIRECT("申込書!AH53")</f>
        <v>0</v>
      </c>
    </row>
    <row r="172" spans="1:28" ht="10.25" customHeight="1" x14ac:dyDescent="0.2">
      <c r="A172" s="30" t="str">
        <f ca="1">IF(OR(D172="",E172="",ISERROR(B172)),"",IF(AB172="ｺﾝﾊﾞｲﾝﾄﾞA",VLOOKUP(D172&amp;"ｺﾝﾊﾞｲﾝﾄﾞA",クラス・種目リスト!$A$2:$B$26,2,FALSE),IF(AB172="ｺﾝﾊﾞｲﾝﾄﾞB",VLOOKUP(D172&amp;"ｺﾝﾊﾞｲﾝﾄﾞB",クラス・種目リスト!$A$2:$B$26,2,FALSE),"")))</f>
        <v/>
      </c>
      <c r="B172" s="30" t="str">
        <f ca="1">IF(E172="","",IF(O172=1,VLOOKUP(E172,クラス・種目リスト!$A$111:$C$114,2,FALSE),IF(O172=2,VLOOKUP(E172,クラス・種目リスト!$A$116:$C$119,2,FALSE),"")))</f>
        <v/>
      </c>
      <c r="C172" s="30"/>
      <c r="D172" s="22" t="str">
        <f t="shared" ca="1" si="16"/>
        <v>５・６年女子</v>
      </c>
      <c r="E172" s="22" t="str">
        <f t="shared" ca="1" si="17"/>
        <v/>
      </c>
      <c r="F172" s="25" t="str">
        <f ca="1">IF(OR(A172="",OR(A172&lt;20,A172&gt;23)),"",VLOOKUP(D172,クラス・種目リスト!$A$2:$B$26,2,FALSE))</f>
        <v/>
      </c>
      <c r="G172" s="14"/>
      <c r="I172" s="25" t="str">
        <f ca="1">IF(INDIRECT("申込書!B54")="","",INDIRECT("申込書!B54"))</f>
        <v/>
      </c>
      <c r="J172" s="22" t="str">
        <f ca="1">ASC(IF(INDIRECT("申込書!D54")="","",INDIRECT("申込書!D54")&amp;"　"&amp;INDIRECT("申込書!E54")))</f>
        <v/>
      </c>
      <c r="K172" s="22" t="str">
        <f ca="1">ASC(IF(INDIRECT("申込書!F54")="","",INDIRECT("申込書!F54")&amp;"　"&amp;INDIRECT("申込書!G54")))</f>
        <v/>
      </c>
      <c r="L172" s="22"/>
      <c r="M172" s="22"/>
      <c r="N172" s="14"/>
      <c r="O172" s="22" t="str">
        <f ca="1">IF(INDIRECT("申込書!C54")="","",INDIRECT("申込書!C54"))</f>
        <v/>
      </c>
      <c r="P172" s="22" t="str">
        <f ca="1">IF(INDIRECT("申込書!H54")="","",INDIRECT("申込書!H54"))</f>
        <v/>
      </c>
      <c r="Q172" s="22" t="str">
        <f ca="1">IF(INDIRECT("申込書!I54")="","",INDIRECT("申込書!I54"))</f>
        <v/>
      </c>
      <c r="R172" s="25" t="str">
        <f ca="1">IF(INDIRECT("申込書!G3")="","",IF(INDIRECT("申込書!I54")=INDIRECT("申込書!G4"),INDIRECT("申込書!G3"),""))</f>
        <v/>
      </c>
      <c r="S172" s="24"/>
      <c r="T172" s="24" t="str">
        <f ca="1">IF(INDIRECT("申込書!J54")="","",INDIRECT("申込書!J54"))</f>
        <v/>
      </c>
      <c r="U172" s="24"/>
      <c r="V172" s="24" t="str">
        <f ca="1">IF(INDIRECT("申込書!L54")="","",INDIRECT("申込書!L54"))</f>
        <v/>
      </c>
      <c r="W172" s="25"/>
      <c r="X172" s="48"/>
      <c r="Y172" s="48"/>
      <c r="Z172" s="48"/>
      <c r="AA172" s="14" t="s">
        <v>118</v>
      </c>
      <c r="AB172" s="23">
        <f ca="1">INDIRECT("申込書!AH54")</f>
        <v>0</v>
      </c>
    </row>
    <row r="173" spans="1:28" ht="10.25" customHeight="1" x14ac:dyDescent="0.2">
      <c r="A173" s="30" t="str">
        <f ca="1">IF(OR(D173="",E173="",ISERROR(B173)),"",IF(AB173="ｺﾝﾊﾞｲﾝﾄﾞA",VLOOKUP(D173&amp;"ｺﾝﾊﾞｲﾝﾄﾞA",クラス・種目リスト!$A$2:$B$26,2,FALSE),IF(AB173="ｺﾝﾊﾞｲﾝﾄﾞB",VLOOKUP(D173&amp;"ｺﾝﾊﾞｲﾝﾄﾞB",クラス・種目リスト!$A$2:$B$26,2,FALSE),"")))</f>
        <v/>
      </c>
      <c r="B173" s="30" t="str">
        <f ca="1">IF(E173="","",IF(O173=1,VLOOKUP(E173,クラス・種目リスト!$A$111:$C$114,2,FALSE),IF(O173=2,VLOOKUP(E173,クラス・種目リスト!$A$116:$C$119,2,FALSE),"")))</f>
        <v/>
      </c>
      <c r="C173" s="30"/>
      <c r="D173" s="22" t="str">
        <f t="shared" ca="1" si="16"/>
        <v>５・６年女子</v>
      </c>
      <c r="E173" s="22" t="str">
        <f ca="1">IF(AB173="ｺﾝﾊﾞｲﾝﾄﾞA","走高跳",IF(AB173="ｺﾝﾊﾞｲﾝﾄﾞB","ｼﾞｬﾍﾞﾘｯｸﾎﾞｰﾙ投",""))</f>
        <v/>
      </c>
      <c r="F173" s="25" t="str">
        <f ca="1">IF(OR(A173="",OR(A173&lt;20,A173&gt;23)),"",VLOOKUP(D173,クラス・種目リスト!$A$2:$B$26,2,FALSE))</f>
        <v/>
      </c>
      <c r="G173" s="14"/>
      <c r="I173" s="25" t="str">
        <f ca="1">IF(INDIRECT("申込書!B54")="","",INDIRECT("申込書!B54"))</f>
        <v/>
      </c>
      <c r="J173" s="22" t="str">
        <f ca="1">ASC(IF(INDIRECT("申込書!D54")="","",INDIRECT("申込書!D54")&amp;"　"&amp;INDIRECT("申込書!E54")))</f>
        <v/>
      </c>
      <c r="K173" s="22" t="str">
        <f ca="1">ASC(IF(INDIRECT("申込書!F54")="","",INDIRECT("申込書!F54")&amp;"　"&amp;INDIRECT("申込書!G54")))</f>
        <v/>
      </c>
      <c r="L173" s="22"/>
      <c r="M173" s="22"/>
      <c r="N173" s="14"/>
      <c r="O173" s="22" t="str">
        <f ca="1">IF(INDIRECT("申込書!C54")="","",INDIRECT("申込書!C54"))</f>
        <v/>
      </c>
      <c r="P173" s="22" t="str">
        <f ca="1">IF(INDIRECT("申込書!H54")="","",INDIRECT("申込書!H54"))</f>
        <v/>
      </c>
      <c r="Q173" s="22" t="str">
        <f ca="1">IF(INDIRECT("申込書!I54")="","",INDIRECT("申込書!I54"))</f>
        <v/>
      </c>
      <c r="R173" s="25" t="str">
        <f ca="1">IF(INDIRECT("申込書!G3")="","",IF(INDIRECT("申込書!I54")=INDIRECT("申込書!G4"),INDIRECT("申込書!G3"),""))</f>
        <v/>
      </c>
      <c r="S173" s="24"/>
      <c r="T173" s="24" t="str">
        <f ca="1">IF(INDIRECT("申込書!J54")="","",INDIRECT("申込書!J54"))</f>
        <v/>
      </c>
      <c r="U173" s="24"/>
      <c r="V173" s="24" t="str">
        <f ca="1">IF(INDIRECT("申込書!L54")="","",INDIRECT("申込書!L54"))</f>
        <v/>
      </c>
      <c r="W173" s="25"/>
      <c r="X173" s="14"/>
      <c r="Y173" s="14"/>
      <c r="Z173" s="14"/>
      <c r="AA173" s="14" t="s">
        <v>118</v>
      </c>
      <c r="AB173" s="23">
        <f ca="1">INDIRECT("申込書!AH54")</f>
        <v>0</v>
      </c>
    </row>
    <row r="174" spans="1:28" ht="10.25" customHeight="1" x14ac:dyDescent="0.2">
      <c r="A174" s="30" t="str">
        <f ca="1">IF(OR(D174="",E174="",ISERROR(B174)),"",IF(AB174="ｺﾝﾊﾞｲﾝﾄﾞA",VLOOKUP(D174&amp;"ｺﾝﾊﾞｲﾝﾄﾞA",クラス・種目リスト!$A$2:$B$26,2,FALSE),IF(AB174="ｺﾝﾊﾞｲﾝﾄﾞB",VLOOKUP(D174&amp;"ｺﾝﾊﾞｲﾝﾄﾞB",クラス・種目リスト!$A$2:$B$26,2,FALSE),"")))</f>
        <v/>
      </c>
      <c r="B174" s="30" t="str">
        <f ca="1">IF(E174="","",IF(O174=1,VLOOKUP(E174,クラス・種目リスト!$A$111:$C$114,2,FALSE),IF(O174=2,VLOOKUP(E174,クラス・種目リスト!$A$116:$C$119,2,FALSE),"")))</f>
        <v/>
      </c>
      <c r="C174" s="30"/>
      <c r="D174" s="22" t="str">
        <f t="shared" ca="1" si="16"/>
        <v>５・６年女子</v>
      </c>
      <c r="E174" s="22" t="str">
        <f t="shared" ca="1" si="17"/>
        <v/>
      </c>
      <c r="F174" s="25" t="str">
        <f ca="1">IF(OR(A174="",OR(A174&lt;20,A174&gt;23)),"",VLOOKUP(D174,クラス・種目リスト!$A$2:$B$26,2,FALSE))</f>
        <v/>
      </c>
      <c r="G174" s="14"/>
      <c r="I174" s="25" t="str">
        <f ca="1">IF(INDIRECT("申込書!B55")="","",INDIRECT("申込書!B55"))</f>
        <v/>
      </c>
      <c r="J174" s="22" t="str">
        <f ca="1">ASC(IF(INDIRECT("申込書!D55")="","",INDIRECT("申込書!D55")&amp;"　"&amp;INDIRECT("申込書!E55")))</f>
        <v/>
      </c>
      <c r="K174" s="22" t="str">
        <f ca="1">ASC(IF(INDIRECT("申込書!F55")="","",INDIRECT("申込書!F55")&amp;"　"&amp;INDIRECT("申込書!G55")))</f>
        <v/>
      </c>
      <c r="L174" s="22"/>
      <c r="M174" s="22"/>
      <c r="N174" s="14"/>
      <c r="O174" s="22" t="str">
        <f ca="1">IF(INDIRECT("申込書!C55")="","",INDIRECT("申込書!C55"))</f>
        <v/>
      </c>
      <c r="P174" s="22" t="str">
        <f ca="1">IF(INDIRECT("申込書!H55")="","",INDIRECT("申込書!H55"))</f>
        <v/>
      </c>
      <c r="Q174" s="22" t="str">
        <f ca="1">IF(INDIRECT("申込書!I55")="","",INDIRECT("申込書!I55"))</f>
        <v/>
      </c>
      <c r="R174" s="25" t="str">
        <f ca="1">IF(INDIRECT("申込書!G3")="","",IF(INDIRECT("申込書!I55")=INDIRECT("申込書!G4"),INDIRECT("申込書!G3"),""))</f>
        <v/>
      </c>
      <c r="S174" s="24"/>
      <c r="T174" s="24" t="str">
        <f ca="1">IF(INDIRECT("申込書!J55")="","",INDIRECT("申込書!J55"))</f>
        <v/>
      </c>
      <c r="U174" s="24"/>
      <c r="V174" s="24" t="str">
        <f ca="1">IF(INDIRECT("申込書!L55")="","",INDIRECT("申込書!L55"))</f>
        <v/>
      </c>
      <c r="W174" s="25"/>
      <c r="X174" s="48"/>
      <c r="Y174" s="48"/>
      <c r="Z174" s="48"/>
      <c r="AA174" s="14" t="s">
        <v>118</v>
      </c>
      <c r="AB174" s="23">
        <f ca="1">INDIRECT("申込書!AH55")</f>
        <v>0</v>
      </c>
    </row>
    <row r="175" spans="1:28" ht="10.25" customHeight="1" x14ac:dyDescent="0.2">
      <c r="A175" s="30" t="str">
        <f ca="1">IF(OR(D175="",E175="",ISERROR(B175)),"",IF(AB175="ｺﾝﾊﾞｲﾝﾄﾞA",VLOOKUP(D175&amp;"ｺﾝﾊﾞｲﾝﾄﾞA",クラス・種目リスト!$A$2:$B$26,2,FALSE),IF(AB175="ｺﾝﾊﾞｲﾝﾄﾞB",VLOOKUP(D175&amp;"ｺﾝﾊﾞｲﾝﾄﾞB",クラス・種目リスト!$A$2:$B$26,2,FALSE),"")))</f>
        <v/>
      </c>
      <c r="B175" s="30" t="str">
        <f ca="1">IF(E175="","",IF(O175=1,VLOOKUP(E175,クラス・種目リスト!$A$111:$C$114,2,FALSE),IF(O175=2,VLOOKUP(E175,クラス・種目リスト!$A$116:$C$119,2,FALSE),"")))</f>
        <v/>
      </c>
      <c r="C175" s="30"/>
      <c r="D175" s="22" t="str">
        <f t="shared" ca="1" si="16"/>
        <v>５・６年女子</v>
      </c>
      <c r="E175" s="22" t="str">
        <f ca="1">IF(AB175="ｺﾝﾊﾞｲﾝﾄﾞA","走高跳",IF(AB175="ｺﾝﾊﾞｲﾝﾄﾞB","ｼﾞｬﾍﾞﾘｯｸﾎﾞｰﾙ投",""))</f>
        <v/>
      </c>
      <c r="F175" s="25" t="str">
        <f ca="1">IF(OR(A175="",OR(A175&lt;20,A175&gt;23)),"",VLOOKUP(D175,クラス・種目リスト!$A$2:$B$26,2,FALSE))</f>
        <v/>
      </c>
      <c r="G175" s="14"/>
      <c r="I175" s="25" t="str">
        <f ca="1">IF(INDIRECT("申込書!B55")="","",INDIRECT("申込書!B55"))</f>
        <v/>
      </c>
      <c r="J175" s="22" t="str">
        <f ca="1">ASC(IF(INDIRECT("申込書!D55")="","",INDIRECT("申込書!D55")&amp;"　"&amp;INDIRECT("申込書!E55")))</f>
        <v/>
      </c>
      <c r="K175" s="22" t="str">
        <f ca="1">ASC(IF(INDIRECT("申込書!F55")="","",INDIRECT("申込書!F55")&amp;"　"&amp;INDIRECT("申込書!G55")))</f>
        <v/>
      </c>
      <c r="L175" s="22"/>
      <c r="M175" s="22"/>
      <c r="N175" s="14"/>
      <c r="O175" s="22" t="str">
        <f ca="1">IF(INDIRECT("申込書!C55")="","",INDIRECT("申込書!C55"))</f>
        <v/>
      </c>
      <c r="P175" s="22" t="str">
        <f ca="1">IF(INDIRECT("申込書!H55")="","",INDIRECT("申込書!H55"))</f>
        <v/>
      </c>
      <c r="Q175" s="22" t="str">
        <f ca="1">IF(INDIRECT("申込書!I55")="","",INDIRECT("申込書!I55"))</f>
        <v/>
      </c>
      <c r="R175" s="25" t="str">
        <f ca="1">IF(INDIRECT("申込書!G3")="","",IF(INDIRECT("申込書!I55")=INDIRECT("申込書!G4"),INDIRECT("申込書!G3"),""))</f>
        <v/>
      </c>
      <c r="S175" s="24"/>
      <c r="T175" s="24" t="str">
        <f ca="1">IF(INDIRECT("申込書!J55")="","",INDIRECT("申込書!J55"))</f>
        <v/>
      </c>
      <c r="U175" s="24"/>
      <c r="V175" s="24" t="str">
        <f ca="1">IF(INDIRECT("申込書!L55")="","",INDIRECT("申込書!L55"))</f>
        <v/>
      </c>
      <c r="W175" s="25"/>
      <c r="X175" s="14"/>
      <c r="Y175" s="14"/>
      <c r="Z175" s="14"/>
      <c r="AA175" s="14" t="s">
        <v>118</v>
      </c>
      <c r="AB175" s="23">
        <f ca="1">INDIRECT("申込書!AH55")</f>
        <v>0</v>
      </c>
    </row>
    <row r="176" spans="1:28" ht="10.25" customHeight="1" x14ac:dyDescent="0.2">
      <c r="A176" s="30" t="str">
        <f ca="1">IF(OR(D176="",E176="",ISERROR(B176)),"",IF(AB176="ｺﾝﾊﾞｲﾝﾄﾞA",VLOOKUP(D176&amp;"ｺﾝﾊﾞｲﾝﾄﾞA",クラス・種目リスト!$A$2:$B$26,2,FALSE),IF(AB176="ｺﾝﾊﾞｲﾝﾄﾞB",VLOOKUP(D176&amp;"ｺﾝﾊﾞｲﾝﾄﾞB",クラス・種目リスト!$A$2:$B$26,2,FALSE),"")))</f>
        <v/>
      </c>
      <c r="B176" s="30" t="str">
        <f ca="1">IF(E176="","",IF(O176=1,VLOOKUP(E176,クラス・種目リスト!$A$111:$C$114,2,FALSE),IF(O176=2,VLOOKUP(E176,クラス・種目リスト!$A$116:$C$119,2,FALSE),"")))</f>
        <v/>
      </c>
      <c r="C176" s="30"/>
      <c r="D176" s="22" t="str">
        <f t="shared" ca="1" si="16"/>
        <v>５・６年女子</v>
      </c>
      <c r="E176" s="22" t="str">
        <f t="shared" ca="1" si="17"/>
        <v/>
      </c>
      <c r="F176" s="25" t="str">
        <f ca="1">IF(OR(A176="",OR(A176&lt;20,A176&gt;23)),"",VLOOKUP(D176,クラス・種目リスト!$A$2:$B$26,2,FALSE))</f>
        <v/>
      </c>
      <c r="G176" s="14"/>
      <c r="I176" s="25" t="str">
        <f ca="1">IF(INDIRECT("申込書!B56")="","",INDIRECT("申込書!B56"))</f>
        <v/>
      </c>
      <c r="J176" s="22" t="str">
        <f ca="1">ASC(IF(INDIRECT("申込書!D56")="","",INDIRECT("申込書!D56")&amp;"　"&amp;INDIRECT("申込書!E56")))</f>
        <v/>
      </c>
      <c r="K176" s="22" t="str">
        <f ca="1">ASC(IF(INDIRECT("申込書!F56")="","",INDIRECT("申込書!F56")&amp;"　"&amp;INDIRECT("申込書!G56")))</f>
        <v/>
      </c>
      <c r="L176" s="22"/>
      <c r="M176" s="22"/>
      <c r="N176" s="14"/>
      <c r="O176" s="22" t="str">
        <f ca="1">IF(INDIRECT("申込書!C56")="","",INDIRECT("申込書!C56"))</f>
        <v/>
      </c>
      <c r="P176" s="22" t="str">
        <f ca="1">IF(INDIRECT("申込書!H56")="","",INDIRECT("申込書!H56"))</f>
        <v/>
      </c>
      <c r="Q176" s="22" t="str">
        <f ca="1">IF(INDIRECT("申込書!I56")="","",INDIRECT("申込書!I56"))</f>
        <v/>
      </c>
      <c r="R176" s="25" t="str">
        <f ca="1">IF(INDIRECT("申込書!G3")="","",IF(INDIRECT("申込書!I56")=INDIRECT("申込書!G4"),INDIRECT("申込書!G3"),""))</f>
        <v/>
      </c>
      <c r="S176" s="24"/>
      <c r="T176" s="24" t="str">
        <f ca="1">IF(INDIRECT("申込書!J56")="","",INDIRECT("申込書!J56"))</f>
        <v/>
      </c>
      <c r="U176" s="24"/>
      <c r="V176" s="24" t="str">
        <f ca="1">IF(INDIRECT("申込書!L56")="","",INDIRECT("申込書!L56"))</f>
        <v/>
      </c>
      <c r="W176" s="25"/>
      <c r="X176" s="48"/>
      <c r="Y176" s="48"/>
      <c r="Z176" s="48"/>
      <c r="AA176" s="14" t="s">
        <v>118</v>
      </c>
      <c r="AB176" s="23">
        <f ca="1">INDIRECT("申込書!AH56")</f>
        <v>0</v>
      </c>
    </row>
    <row r="177" spans="1:28" ht="10.25" customHeight="1" x14ac:dyDescent="0.2">
      <c r="A177" s="30" t="str">
        <f ca="1">IF(OR(D177="",E177="",ISERROR(B177)),"",IF(AB177="ｺﾝﾊﾞｲﾝﾄﾞA",VLOOKUP(D177&amp;"ｺﾝﾊﾞｲﾝﾄﾞA",クラス・種目リスト!$A$2:$B$26,2,FALSE),IF(AB177="ｺﾝﾊﾞｲﾝﾄﾞB",VLOOKUP(D177&amp;"ｺﾝﾊﾞｲﾝﾄﾞB",クラス・種目リスト!$A$2:$B$26,2,FALSE),"")))</f>
        <v/>
      </c>
      <c r="B177" s="30" t="str">
        <f ca="1">IF(E177="","",IF(O177=1,VLOOKUP(E177,クラス・種目リスト!$A$111:$C$114,2,FALSE),IF(O177=2,VLOOKUP(E177,クラス・種目リスト!$A$116:$C$119,2,FALSE),"")))</f>
        <v/>
      </c>
      <c r="C177" s="30"/>
      <c r="D177" s="22" t="str">
        <f t="shared" ca="1" si="16"/>
        <v>５・６年女子</v>
      </c>
      <c r="E177" s="22" t="str">
        <f ca="1">IF(AB177="ｺﾝﾊﾞｲﾝﾄﾞA","走高跳",IF(AB177="ｺﾝﾊﾞｲﾝﾄﾞB","ｼﾞｬﾍﾞﾘｯｸﾎﾞｰﾙ投",""))</f>
        <v/>
      </c>
      <c r="F177" s="25" t="str">
        <f ca="1">IF(OR(A177="",OR(A177&lt;20,A177&gt;23)),"",VLOOKUP(D177,クラス・種目リスト!$A$2:$B$26,2,FALSE))</f>
        <v/>
      </c>
      <c r="G177" s="14"/>
      <c r="I177" s="25" t="str">
        <f ca="1">IF(INDIRECT("申込書!B56")="","",INDIRECT("申込書!B56"))</f>
        <v/>
      </c>
      <c r="J177" s="22" t="str">
        <f ca="1">ASC(IF(INDIRECT("申込書!D56")="","",INDIRECT("申込書!D56")&amp;"　"&amp;INDIRECT("申込書!E56")))</f>
        <v/>
      </c>
      <c r="K177" s="22" t="str">
        <f ca="1">ASC(IF(INDIRECT("申込書!F56")="","",INDIRECT("申込書!F56")&amp;"　"&amp;INDIRECT("申込書!G56")))</f>
        <v/>
      </c>
      <c r="L177" s="22"/>
      <c r="M177" s="22"/>
      <c r="N177" s="14"/>
      <c r="O177" s="22" t="str">
        <f ca="1">IF(INDIRECT("申込書!C56")="","",INDIRECT("申込書!C56"))</f>
        <v/>
      </c>
      <c r="P177" s="22" t="str">
        <f ca="1">IF(INDIRECT("申込書!H56")="","",INDIRECT("申込書!H56"))</f>
        <v/>
      </c>
      <c r="Q177" s="22" t="str">
        <f ca="1">IF(INDIRECT("申込書!I56")="","",INDIRECT("申込書!I56"))</f>
        <v/>
      </c>
      <c r="R177" s="25" t="str">
        <f ca="1">IF(INDIRECT("申込書!G3")="","",IF(INDIRECT("申込書!I56")=INDIRECT("申込書!G4"),INDIRECT("申込書!G3"),""))</f>
        <v/>
      </c>
      <c r="S177" s="24"/>
      <c r="T177" s="24" t="str">
        <f ca="1">IF(INDIRECT("申込書!J56")="","",INDIRECT("申込書!J56"))</f>
        <v/>
      </c>
      <c r="U177" s="24"/>
      <c r="V177" s="24" t="str">
        <f ca="1">IF(INDIRECT("申込書!L56")="","",INDIRECT("申込書!L56"))</f>
        <v/>
      </c>
      <c r="W177" s="25"/>
      <c r="X177" s="14"/>
      <c r="Y177" s="14"/>
      <c r="Z177" s="14"/>
      <c r="AA177" s="14" t="s">
        <v>118</v>
      </c>
      <c r="AB177" s="23">
        <f ca="1">INDIRECT("申込書!AH56")</f>
        <v>0</v>
      </c>
    </row>
    <row r="178" spans="1:28" ht="10.25" customHeight="1" x14ac:dyDescent="0.2">
      <c r="A178" s="30" t="str">
        <f ca="1">IF(OR(D178="",E178="",ISERROR(B178)),"",IF(AB178="ｺﾝﾊﾞｲﾝﾄﾞA",VLOOKUP(D178&amp;"ｺﾝﾊﾞｲﾝﾄﾞA",クラス・種目リスト!$A$2:$B$26,2,FALSE),IF(AB178="ｺﾝﾊﾞｲﾝﾄﾞB",VLOOKUP(D178&amp;"ｺﾝﾊﾞｲﾝﾄﾞB",クラス・種目リスト!$A$2:$B$26,2,FALSE),"")))</f>
        <v/>
      </c>
      <c r="B178" s="30" t="str">
        <f ca="1">IF(E178="","",IF(O178=1,VLOOKUP(E178,クラス・種目リスト!$A$111:$C$114,2,FALSE),IF(O178=2,VLOOKUP(E178,クラス・種目リスト!$A$116:$C$119,2,FALSE),"")))</f>
        <v/>
      </c>
      <c r="C178" s="30"/>
      <c r="D178" s="22" t="str">
        <f t="shared" ca="1" si="16"/>
        <v>５・６年女子</v>
      </c>
      <c r="E178" s="22" t="str">
        <f t="shared" ca="1" si="17"/>
        <v/>
      </c>
      <c r="F178" s="25" t="str">
        <f ca="1">IF(OR(A178="",OR(A178&lt;20,A178&gt;23)),"",VLOOKUP(D178,クラス・種目リスト!$A$2:$B$26,2,FALSE))</f>
        <v/>
      </c>
      <c r="G178" s="14"/>
      <c r="I178" s="25" t="str">
        <f ca="1">IF(INDIRECT("申込書!B57")="","",INDIRECT("申込書!B57"))</f>
        <v/>
      </c>
      <c r="J178" s="22" t="str">
        <f ca="1">ASC(IF(INDIRECT("申込書!D57")="","",INDIRECT("申込書!D57")&amp;"　"&amp;INDIRECT("申込書!E57")))</f>
        <v/>
      </c>
      <c r="K178" s="22" t="str">
        <f ca="1">ASC(IF(INDIRECT("申込書!F57")="","",INDIRECT("申込書!F57")&amp;"　"&amp;INDIRECT("申込書!G57")))</f>
        <v/>
      </c>
      <c r="L178" s="22"/>
      <c r="M178" s="22"/>
      <c r="N178" s="14"/>
      <c r="O178" s="22" t="str">
        <f ca="1">IF(INDIRECT("申込書!C57")="","",INDIRECT("申込書!C57"))</f>
        <v/>
      </c>
      <c r="P178" s="22" t="str">
        <f ca="1">IF(INDIRECT("申込書!H57")="","",INDIRECT("申込書!H57"))</f>
        <v/>
      </c>
      <c r="Q178" s="22" t="str">
        <f ca="1">IF(INDIRECT("申込書!I57")="","",INDIRECT("申込書!I57"))</f>
        <v/>
      </c>
      <c r="R178" s="25" t="str">
        <f ca="1">IF(INDIRECT("申込書!G3")="","",IF(INDIRECT("申込書!I57")=INDIRECT("申込書!G4"),INDIRECT("申込書!G3"),""))</f>
        <v/>
      </c>
      <c r="S178" s="24"/>
      <c r="T178" s="24" t="str">
        <f ca="1">IF(INDIRECT("申込書!J57")="","",INDIRECT("申込書!J57"))</f>
        <v/>
      </c>
      <c r="U178" s="24"/>
      <c r="V178" s="24" t="str">
        <f ca="1">IF(INDIRECT("申込書!L57")="","",INDIRECT("申込書!L57"))</f>
        <v/>
      </c>
      <c r="W178" s="25"/>
      <c r="X178" s="48"/>
      <c r="Y178" s="48"/>
      <c r="Z178" s="48"/>
      <c r="AA178" s="14" t="s">
        <v>118</v>
      </c>
      <c r="AB178" s="23">
        <f ca="1">INDIRECT("申込書!AH57")</f>
        <v>0</v>
      </c>
    </row>
    <row r="179" spans="1:28" ht="10.25" customHeight="1" x14ac:dyDescent="0.2">
      <c r="A179" s="30" t="str">
        <f ca="1">IF(OR(D179="",E179="",ISERROR(B179)),"",IF(AB179="ｺﾝﾊﾞｲﾝﾄﾞA",VLOOKUP(D179&amp;"ｺﾝﾊﾞｲﾝﾄﾞA",クラス・種目リスト!$A$2:$B$26,2,FALSE),IF(AB179="ｺﾝﾊﾞｲﾝﾄﾞB",VLOOKUP(D179&amp;"ｺﾝﾊﾞｲﾝﾄﾞB",クラス・種目リスト!$A$2:$B$26,2,FALSE),"")))</f>
        <v/>
      </c>
      <c r="B179" s="30" t="str">
        <f ca="1">IF(E179="","",IF(O179=1,VLOOKUP(E179,クラス・種目リスト!$A$111:$C$114,2,FALSE),IF(O179=2,VLOOKUP(E179,クラス・種目リスト!$A$116:$C$119,2,FALSE),"")))</f>
        <v/>
      </c>
      <c r="C179" s="30"/>
      <c r="D179" s="22" t="str">
        <f t="shared" ca="1" si="16"/>
        <v>５・６年女子</v>
      </c>
      <c r="E179" s="22" t="str">
        <f ca="1">IF(AB179="ｺﾝﾊﾞｲﾝﾄﾞA","走高跳",IF(AB179="ｺﾝﾊﾞｲﾝﾄﾞB","ｼﾞｬﾍﾞﾘｯｸﾎﾞｰﾙ投",""))</f>
        <v/>
      </c>
      <c r="F179" s="25" t="str">
        <f ca="1">IF(OR(A179="",OR(A179&lt;20,A179&gt;23)),"",VLOOKUP(D179,クラス・種目リスト!$A$2:$B$26,2,FALSE))</f>
        <v/>
      </c>
      <c r="G179" s="14"/>
      <c r="I179" s="25" t="str">
        <f ca="1">IF(INDIRECT("申込書!B57")="","",INDIRECT("申込書!B57"))</f>
        <v/>
      </c>
      <c r="J179" s="22" t="str">
        <f ca="1">ASC(IF(INDIRECT("申込書!D57")="","",INDIRECT("申込書!D57")&amp;"　"&amp;INDIRECT("申込書!E57")))</f>
        <v/>
      </c>
      <c r="K179" s="22" t="str">
        <f ca="1">ASC(IF(INDIRECT("申込書!F57")="","",INDIRECT("申込書!F57")&amp;"　"&amp;INDIRECT("申込書!G57")))</f>
        <v/>
      </c>
      <c r="L179" s="22"/>
      <c r="M179" s="22"/>
      <c r="N179" s="14"/>
      <c r="O179" s="22" t="str">
        <f ca="1">IF(INDIRECT("申込書!C57")="","",INDIRECT("申込書!C57"))</f>
        <v/>
      </c>
      <c r="P179" s="22" t="str">
        <f ca="1">IF(INDIRECT("申込書!H57")="","",INDIRECT("申込書!H57"))</f>
        <v/>
      </c>
      <c r="Q179" s="22" t="str">
        <f ca="1">IF(INDIRECT("申込書!I57")="","",INDIRECT("申込書!I57"))</f>
        <v/>
      </c>
      <c r="R179" s="25" t="str">
        <f ca="1">IF(INDIRECT("申込書!G3")="","",IF(INDIRECT("申込書!I57")=INDIRECT("申込書!G4"),INDIRECT("申込書!G3"),""))</f>
        <v/>
      </c>
      <c r="S179" s="24"/>
      <c r="T179" s="24" t="str">
        <f ca="1">IF(INDIRECT("申込書!J57")="","",INDIRECT("申込書!J57"))</f>
        <v/>
      </c>
      <c r="U179" s="24"/>
      <c r="V179" s="24" t="str">
        <f ca="1">IF(INDIRECT("申込書!L57")="","",INDIRECT("申込書!L57"))</f>
        <v/>
      </c>
      <c r="W179" s="25"/>
      <c r="X179" s="14"/>
      <c r="Y179" s="14"/>
      <c r="Z179" s="14"/>
      <c r="AA179" s="14" t="s">
        <v>118</v>
      </c>
      <c r="AB179" s="23">
        <f ca="1">INDIRECT("申込書!AH57")</f>
        <v>0</v>
      </c>
    </row>
    <row r="180" spans="1:28" ht="10.25" customHeight="1" x14ac:dyDescent="0.2">
      <c r="A180" s="30" t="str">
        <f ca="1">IF(OR(D180="",E180="",ISERROR(B180)),"",IF(AB180="ｺﾝﾊﾞｲﾝﾄﾞA",VLOOKUP(D180&amp;"ｺﾝﾊﾞｲﾝﾄﾞA",クラス・種目リスト!$A$2:$B$26,2,FALSE),IF(AB180="ｺﾝﾊﾞｲﾝﾄﾞB",VLOOKUP(D180&amp;"ｺﾝﾊﾞｲﾝﾄﾞB",クラス・種目リスト!$A$2:$B$26,2,FALSE),"")))</f>
        <v/>
      </c>
      <c r="B180" s="30" t="str">
        <f ca="1">IF(E180="","",IF(O180=1,VLOOKUP(E180,クラス・種目リスト!$A$111:$C$114,2,FALSE),IF(O180=2,VLOOKUP(E180,クラス・種目リスト!$A$116:$C$119,2,FALSE),"")))</f>
        <v/>
      </c>
      <c r="C180" s="30"/>
      <c r="D180" s="22" t="str">
        <f t="shared" ca="1" si="16"/>
        <v>５・６年女子</v>
      </c>
      <c r="E180" s="22" t="str">
        <f t="shared" ca="1" si="17"/>
        <v/>
      </c>
      <c r="F180" s="25" t="str">
        <f ca="1">IF(OR(A180="",OR(A180&lt;20,A180&gt;23)),"",VLOOKUP(D180,クラス・種目リスト!$A$2:$B$26,2,FALSE))</f>
        <v/>
      </c>
      <c r="G180" s="14"/>
      <c r="I180" s="25" t="str">
        <f ca="1">IF(INDIRECT("申込書!B58")="","",INDIRECT("申込書!B58"))</f>
        <v/>
      </c>
      <c r="J180" s="22" t="str">
        <f ca="1">ASC(IF(INDIRECT("申込書!D58")="","",INDIRECT("申込書!D58")&amp;"　"&amp;INDIRECT("申込書!E58")))</f>
        <v/>
      </c>
      <c r="K180" s="22" t="str">
        <f ca="1">ASC(IF(INDIRECT("申込書!F58")="","",INDIRECT("申込書!F58")&amp;"　"&amp;INDIRECT("申込書!G58")))</f>
        <v/>
      </c>
      <c r="L180" s="22"/>
      <c r="M180" s="22"/>
      <c r="N180" s="14"/>
      <c r="O180" s="22" t="str">
        <f ca="1">IF(INDIRECT("申込書!C58")="","",INDIRECT("申込書!C58"))</f>
        <v/>
      </c>
      <c r="P180" s="22" t="str">
        <f ca="1">IF(INDIRECT("申込書!H58")="","",INDIRECT("申込書!H58"))</f>
        <v/>
      </c>
      <c r="Q180" s="22" t="str">
        <f ca="1">IF(INDIRECT("申込書!I58")="","",INDIRECT("申込書!I58"))</f>
        <v/>
      </c>
      <c r="R180" s="25" t="str">
        <f ca="1">IF(INDIRECT("申込書!G3")="","",IF(INDIRECT("申込書!I58")=INDIRECT("申込書!G4"),INDIRECT("申込書!G3"),""))</f>
        <v/>
      </c>
      <c r="S180" s="24"/>
      <c r="T180" s="24" t="str">
        <f ca="1">IF(INDIRECT("申込書!J58")="","",INDIRECT("申込書!J58"))</f>
        <v/>
      </c>
      <c r="U180" s="24"/>
      <c r="V180" s="24" t="str">
        <f ca="1">IF(INDIRECT("申込書!L58")="","",INDIRECT("申込書!L58"))</f>
        <v/>
      </c>
      <c r="W180" s="25"/>
      <c r="X180" s="48"/>
      <c r="Y180" s="48"/>
      <c r="Z180" s="48"/>
      <c r="AA180" s="14" t="s">
        <v>118</v>
      </c>
      <c r="AB180" s="23">
        <f ca="1">INDIRECT("申込書!AH58")</f>
        <v>0</v>
      </c>
    </row>
    <row r="181" spans="1:28" ht="10.25" customHeight="1" x14ac:dyDescent="0.2">
      <c r="A181" s="30" t="str">
        <f ca="1">IF(OR(D181="",E181="",ISERROR(B181)),"",IF(AB181="ｺﾝﾊﾞｲﾝﾄﾞA",VLOOKUP(D181&amp;"ｺﾝﾊﾞｲﾝﾄﾞA",クラス・種目リスト!$A$2:$B$26,2,FALSE),IF(AB181="ｺﾝﾊﾞｲﾝﾄﾞB",VLOOKUP(D181&amp;"ｺﾝﾊﾞｲﾝﾄﾞB",クラス・種目リスト!$A$2:$B$26,2,FALSE),"")))</f>
        <v/>
      </c>
      <c r="B181" s="30" t="str">
        <f ca="1">IF(E181="","",IF(O181=1,VLOOKUP(E181,クラス・種目リスト!$A$111:$C$114,2,FALSE),IF(O181=2,VLOOKUP(E181,クラス・種目リスト!$A$116:$C$119,2,FALSE),"")))</f>
        <v/>
      </c>
      <c r="C181" s="30"/>
      <c r="D181" s="22" t="str">
        <f t="shared" ca="1" si="16"/>
        <v>５・６年女子</v>
      </c>
      <c r="E181" s="22" t="str">
        <f ca="1">IF(AB181="ｺﾝﾊﾞｲﾝﾄﾞA","走高跳",IF(AB181="ｺﾝﾊﾞｲﾝﾄﾞB","ｼﾞｬﾍﾞﾘｯｸﾎﾞｰﾙ投",""))</f>
        <v/>
      </c>
      <c r="F181" s="25" t="str">
        <f ca="1">IF(OR(A181="",OR(A181&lt;20,A181&gt;23)),"",VLOOKUP(D181,クラス・種目リスト!$A$2:$B$26,2,FALSE))</f>
        <v/>
      </c>
      <c r="G181" s="14"/>
      <c r="I181" s="25" t="str">
        <f ca="1">IF(INDIRECT("申込書!B58")="","",INDIRECT("申込書!B58"))</f>
        <v/>
      </c>
      <c r="J181" s="22" t="str">
        <f ca="1">ASC(IF(INDIRECT("申込書!D58")="","",INDIRECT("申込書!D58")&amp;"　"&amp;INDIRECT("申込書!E58")))</f>
        <v/>
      </c>
      <c r="K181" s="22" t="str">
        <f ca="1">ASC(IF(INDIRECT("申込書!F58")="","",INDIRECT("申込書!F58")&amp;"　"&amp;INDIRECT("申込書!G58")))</f>
        <v/>
      </c>
      <c r="L181" s="22"/>
      <c r="M181" s="22"/>
      <c r="N181" s="14"/>
      <c r="O181" s="22" t="str">
        <f ca="1">IF(INDIRECT("申込書!C58")="","",INDIRECT("申込書!C58"))</f>
        <v/>
      </c>
      <c r="P181" s="22" t="str">
        <f ca="1">IF(INDIRECT("申込書!H58")="","",INDIRECT("申込書!H58"))</f>
        <v/>
      </c>
      <c r="Q181" s="22" t="str">
        <f ca="1">IF(INDIRECT("申込書!I58")="","",INDIRECT("申込書!I58"))</f>
        <v/>
      </c>
      <c r="R181" s="25" t="str">
        <f ca="1">IF(INDIRECT("申込書!G3")="","",IF(INDIRECT("申込書!I58")=INDIRECT("申込書!G4"),INDIRECT("申込書!G3"),""))</f>
        <v/>
      </c>
      <c r="S181" s="24"/>
      <c r="T181" s="24" t="str">
        <f ca="1">IF(INDIRECT("申込書!J58")="","",INDIRECT("申込書!J58"))</f>
        <v/>
      </c>
      <c r="U181" s="24"/>
      <c r="V181" s="24" t="str">
        <f ca="1">IF(INDIRECT("申込書!L58")="","",INDIRECT("申込書!L58"))</f>
        <v/>
      </c>
      <c r="W181" s="25"/>
      <c r="X181" s="14"/>
      <c r="Y181" s="14"/>
      <c r="Z181" s="14"/>
      <c r="AA181" s="14" t="s">
        <v>118</v>
      </c>
      <c r="AB181" s="23">
        <f ca="1">INDIRECT("申込書!AH58")</f>
        <v>0</v>
      </c>
    </row>
    <row r="182" spans="1:28" ht="10.25" customHeight="1" x14ac:dyDescent="0.2">
      <c r="A182" s="30" t="str">
        <f ca="1">IF(OR(D182="",E182="",ISERROR(B182)),"",IF(AB182="ｺﾝﾊﾞｲﾝﾄﾞA",VLOOKUP(D182&amp;"ｺﾝﾊﾞｲﾝﾄﾞA",クラス・種目リスト!$A$2:$B$26,2,FALSE),IF(AB182="ｺﾝﾊﾞｲﾝﾄﾞB",VLOOKUP(D182&amp;"ｺﾝﾊﾞｲﾝﾄﾞB",クラス・種目リスト!$A$2:$B$26,2,FALSE),"")))</f>
        <v/>
      </c>
      <c r="B182" s="30" t="str">
        <f ca="1">IF(E182="","",IF(O182=1,VLOOKUP(E182,クラス・種目リスト!$A$111:$C$114,2,FALSE),IF(O182=2,VLOOKUP(E182,クラス・種目リスト!$A$116:$C$119,2,FALSE),"")))</f>
        <v/>
      </c>
      <c r="C182" s="30"/>
      <c r="D182" s="22" t="str">
        <f t="shared" ca="1" si="16"/>
        <v>５・６年女子</v>
      </c>
      <c r="E182" s="22" t="str">
        <f t="shared" ca="1" si="17"/>
        <v/>
      </c>
      <c r="F182" s="25" t="str">
        <f ca="1">IF(OR(A182="",OR(A182&lt;20,A182&gt;23)),"",VLOOKUP(D182,クラス・種目リスト!$A$2:$B$26,2,FALSE))</f>
        <v/>
      </c>
      <c r="G182" s="14"/>
      <c r="I182" s="25" t="str">
        <f ca="1">IF(INDIRECT("申込書!B59")="","",INDIRECT("申込書!B59"))</f>
        <v/>
      </c>
      <c r="J182" s="22" t="str">
        <f ca="1">ASC(IF(INDIRECT("申込書!D59")="","",INDIRECT("申込書!D59")&amp;"　"&amp;INDIRECT("申込書!E59")))</f>
        <v/>
      </c>
      <c r="K182" s="22" t="str">
        <f ca="1">ASC(IF(INDIRECT("申込書!F59")="","",INDIRECT("申込書!F59")&amp;"　"&amp;INDIRECT("申込書!G59")))</f>
        <v/>
      </c>
      <c r="L182" s="22"/>
      <c r="M182" s="22"/>
      <c r="N182" s="14"/>
      <c r="O182" s="22" t="str">
        <f ca="1">IF(INDIRECT("申込書!C59")="","",INDIRECT("申込書!C59"))</f>
        <v/>
      </c>
      <c r="P182" s="22" t="str">
        <f ca="1">IF(INDIRECT("申込書!H59")="","",INDIRECT("申込書!H59"))</f>
        <v/>
      </c>
      <c r="Q182" s="22" t="str">
        <f ca="1">IF(INDIRECT("申込書!I59")="","",INDIRECT("申込書!I59"))</f>
        <v/>
      </c>
      <c r="R182" s="25" t="str">
        <f ca="1">IF(INDIRECT("申込書!G3")="","",IF(INDIRECT("申込書!I59")=INDIRECT("申込書!G4"),INDIRECT("申込書!G3"),""))</f>
        <v/>
      </c>
      <c r="S182" s="24"/>
      <c r="T182" s="24" t="str">
        <f ca="1">IF(INDIRECT("申込書!J59")="","",INDIRECT("申込書!J59"))</f>
        <v/>
      </c>
      <c r="U182" s="24"/>
      <c r="V182" s="24" t="str">
        <f ca="1">IF(INDIRECT("申込書!L59")="","",INDIRECT("申込書!L59"))</f>
        <v/>
      </c>
      <c r="W182" s="25"/>
      <c r="X182" s="48"/>
      <c r="Y182" s="48"/>
      <c r="Z182" s="48"/>
      <c r="AA182" s="14" t="s">
        <v>118</v>
      </c>
      <c r="AB182" s="23">
        <f ca="1">INDIRECT("申込書!AH59")</f>
        <v>0</v>
      </c>
    </row>
    <row r="183" spans="1:28" ht="10.25" customHeight="1" x14ac:dyDescent="0.2">
      <c r="A183" s="30" t="str">
        <f ca="1">IF(OR(D183="",E183="",ISERROR(B183)),"",IF(AB183="ｺﾝﾊﾞｲﾝﾄﾞA",VLOOKUP(D183&amp;"ｺﾝﾊﾞｲﾝﾄﾞA",クラス・種目リスト!$A$2:$B$26,2,FALSE),IF(AB183="ｺﾝﾊﾞｲﾝﾄﾞB",VLOOKUP(D183&amp;"ｺﾝﾊﾞｲﾝﾄﾞB",クラス・種目リスト!$A$2:$B$26,2,FALSE),"")))</f>
        <v/>
      </c>
      <c r="B183" s="30" t="str">
        <f ca="1">IF(E183="","",IF(O183=1,VLOOKUP(E183,クラス・種目リスト!$A$111:$C$114,2,FALSE),IF(O183=2,VLOOKUP(E183,クラス・種目リスト!$A$116:$C$119,2,FALSE),"")))</f>
        <v/>
      </c>
      <c r="C183" s="30"/>
      <c r="D183" s="22" t="str">
        <f t="shared" ca="1" si="16"/>
        <v>５・６年女子</v>
      </c>
      <c r="E183" s="22" t="str">
        <f ca="1">IF(AB183="ｺﾝﾊﾞｲﾝﾄﾞA","走高跳",IF(AB183="ｺﾝﾊﾞｲﾝﾄﾞB","ｼﾞｬﾍﾞﾘｯｸﾎﾞｰﾙ投",""))</f>
        <v/>
      </c>
      <c r="F183" s="25" t="str">
        <f ca="1">IF(OR(A183="",OR(A183&lt;20,A183&gt;23)),"",VLOOKUP(D183,クラス・種目リスト!$A$2:$B$26,2,FALSE))</f>
        <v/>
      </c>
      <c r="G183" s="14"/>
      <c r="I183" s="25" t="str">
        <f ca="1">IF(INDIRECT("申込書!B59")="","",INDIRECT("申込書!B59"))</f>
        <v/>
      </c>
      <c r="J183" s="22" t="str">
        <f ca="1">ASC(IF(INDIRECT("申込書!D59")="","",INDIRECT("申込書!D59")&amp;"　"&amp;INDIRECT("申込書!E59")))</f>
        <v/>
      </c>
      <c r="K183" s="22" t="str">
        <f ca="1">ASC(IF(INDIRECT("申込書!F59")="","",INDIRECT("申込書!F59")&amp;"　"&amp;INDIRECT("申込書!G59")))</f>
        <v/>
      </c>
      <c r="L183" s="22"/>
      <c r="M183" s="22"/>
      <c r="N183" s="14"/>
      <c r="O183" s="22" t="str">
        <f ca="1">IF(INDIRECT("申込書!C59")="","",INDIRECT("申込書!C59"))</f>
        <v/>
      </c>
      <c r="P183" s="22" t="str">
        <f ca="1">IF(INDIRECT("申込書!H59")="","",INDIRECT("申込書!H59"))</f>
        <v/>
      </c>
      <c r="Q183" s="22" t="str">
        <f ca="1">IF(INDIRECT("申込書!I59")="","",INDIRECT("申込書!I59"))</f>
        <v/>
      </c>
      <c r="R183" s="25" t="str">
        <f ca="1">IF(INDIRECT("申込書!G3")="","",IF(INDIRECT("申込書!I59")=INDIRECT("申込書!G4"),INDIRECT("申込書!G3"),""))</f>
        <v/>
      </c>
      <c r="S183" s="24"/>
      <c r="T183" s="24" t="str">
        <f ca="1">IF(INDIRECT("申込書!J59")="","",INDIRECT("申込書!J59"))</f>
        <v/>
      </c>
      <c r="U183" s="24"/>
      <c r="V183" s="24" t="str">
        <f ca="1">IF(INDIRECT("申込書!L59")="","",INDIRECT("申込書!L59"))</f>
        <v/>
      </c>
      <c r="W183" s="25"/>
      <c r="X183" s="14"/>
      <c r="Y183" s="14"/>
      <c r="Z183" s="14"/>
      <c r="AA183" s="14" t="s">
        <v>118</v>
      </c>
      <c r="AB183" s="23">
        <f ca="1">INDIRECT("申込書!AH59")</f>
        <v>0</v>
      </c>
    </row>
    <row r="184" spans="1:28" ht="10.25" customHeight="1" x14ac:dyDescent="0.2">
      <c r="A184" s="30" t="str">
        <f ca="1">IF(OR(D184="",E184="",ISERROR(B184)),"",IF(AB184="ｺﾝﾊﾞｲﾝﾄﾞA",VLOOKUP(D184&amp;"ｺﾝﾊﾞｲﾝﾄﾞA",クラス・種目リスト!$A$2:$B$26,2,FALSE),IF(AB184="ｺﾝﾊﾞｲﾝﾄﾞB",VLOOKUP(D184&amp;"ｺﾝﾊﾞｲﾝﾄﾞB",クラス・種目リスト!$A$2:$B$26,2,FALSE),"")))</f>
        <v/>
      </c>
      <c r="B184" s="30" t="str">
        <f ca="1">IF(E184="","",IF(O184=1,VLOOKUP(E184,クラス・種目リスト!$A$111:$C$114,2,FALSE),IF(O184=2,VLOOKUP(E184,クラス・種目リスト!$A$116:$C$119,2,FALSE),"")))</f>
        <v/>
      </c>
      <c r="C184" s="30"/>
      <c r="D184" s="22" t="str">
        <f t="shared" ca="1" si="16"/>
        <v>５・６年女子</v>
      </c>
      <c r="E184" s="22" t="str">
        <f t="shared" ca="1" si="17"/>
        <v/>
      </c>
      <c r="F184" s="25" t="str">
        <f ca="1">IF(OR(A184="",OR(A184&lt;20,A184&gt;23)),"",VLOOKUP(D184,クラス・種目リスト!$A$2:$B$26,2,FALSE))</f>
        <v/>
      </c>
      <c r="G184" s="14"/>
      <c r="I184" s="25" t="str">
        <f ca="1">IF(INDIRECT("申込書!B60")="","",INDIRECT("申込書!B60"))</f>
        <v/>
      </c>
      <c r="J184" s="22" t="str">
        <f ca="1">ASC(IF(INDIRECT("申込書!D60")="","",INDIRECT("申込書!D60")&amp;"　"&amp;INDIRECT("申込書!E60")))</f>
        <v/>
      </c>
      <c r="K184" s="22" t="str">
        <f ca="1">ASC(IF(INDIRECT("申込書!F60")="","",INDIRECT("申込書!F60")&amp;"　"&amp;INDIRECT("申込書!G60")))</f>
        <v/>
      </c>
      <c r="L184" s="22"/>
      <c r="M184" s="22"/>
      <c r="N184" s="14"/>
      <c r="O184" s="22" t="str">
        <f ca="1">IF(INDIRECT("申込書!C60")="","",INDIRECT("申込書!C60"))</f>
        <v/>
      </c>
      <c r="P184" s="22" t="str">
        <f ca="1">IF(INDIRECT("申込書!H60")="","",INDIRECT("申込書!H60"))</f>
        <v/>
      </c>
      <c r="Q184" s="22" t="str">
        <f ca="1">IF(INDIRECT("申込書!I60")="","",INDIRECT("申込書!I60"))</f>
        <v/>
      </c>
      <c r="R184" s="25" t="str">
        <f ca="1">IF(INDIRECT("申込書!G3")="","",IF(INDIRECT("申込書!I60")=INDIRECT("申込書!G4"),INDIRECT("申込書!G3"),""))</f>
        <v/>
      </c>
      <c r="S184" s="24"/>
      <c r="T184" s="24" t="str">
        <f ca="1">IF(INDIRECT("申込書!J60")="","",INDIRECT("申込書!J60"))</f>
        <v/>
      </c>
      <c r="U184" s="24"/>
      <c r="V184" s="24" t="str">
        <f ca="1">IF(INDIRECT("申込書!L60")="","",INDIRECT("申込書!L60"))</f>
        <v/>
      </c>
      <c r="W184" s="25"/>
      <c r="X184" s="48"/>
      <c r="Y184" s="48"/>
      <c r="Z184" s="48"/>
      <c r="AA184" s="14" t="s">
        <v>118</v>
      </c>
      <c r="AB184" s="23">
        <f ca="1">INDIRECT("申込書!AH60")</f>
        <v>0</v>
      </c>
    </row>
    <row r="185" spans="1:28" ht="10.25" customHeight="1" x14ac:dyDescent="0.2">
      <c r="A185" s="30" t="str">
        <f ca="1">IF(OR(D185="",E185="",ISERROR(B185)),"",IF(AB185="ｺﾝﾊﾞｲﾝﾄﾞA",VLOOKUP(D185&amp;"ｺﾝﾊﾞｲﾝﾄﾞA",クラス・種目リスト!$A$2:$B$26,2,FALSE),IF(AB185="ｺﾝﾊﾞｲﾝﾄﾞB",VLOOKUP(D185&amp;"ｺﾝﾊﾞｲﾝﾄﾞB",クラス・種目リスト!$A$2:$B$26,2,FALSE),"")))</f>
        <v/>
      </c>
      <c r="B185" s="30" t="str">
        <f ca="1">IF(E185="","",IF(O185=1,VLOOKUP(E185,クラス・種目リスト!$A$111:$C$114,2,FALSE),IF(O185=2,VLOOKUP(E185,クラス・種目リスト!$A$116:$C$119,2,FALSE),"")))</f>
        <v/>
      </c>
      <c r="C185" s="30"/>
      <c r="D185" s="22" t="str">
        <f t="shared" ca="1" si="16"/>
        <v>５・６年女子</v>
      </c>
      <c r="E185" s="22" t="str">
        <f ca="1">IF(AB185="ｺﾝﾊﾞｲﾝﾄﾞA","走高跳",IF(AB185="ｺﾝﾊﾞｲﾝﾄﾞB","ｼﾞｬﾍﾞﾘｯｸﾎﾞｰﾙ投",""))</f>
        <v/>
      </c>
      <c r="F185" s="25" t="str">
        <f ca="1">IF(OR(A185="",OR(A185&lt;20,A185&gt;23)),"",VLOOKUP(D185,クラス・種目リスト!$A$2:$B$26,2,FALSE))</f>
        <v/>
      </c>
      <c r="G185" s="14"/>
      <c r="I185" s="25" t="str">
        <f ca="1">IF(INDIRECT("申込書!B60")="","",INDIRECT("申込書!B60"))</f>
        <v/>
      </c>
      <c r="J185" s="22" t="str">
        <f ca="1">ASC(IF(INDIRECT("申込書!D60")="","",INDIRECT("申込書!D60")&amp;"　"&amp;INDIRECT("申込書!E60")))</f>
        <v/>
      </c>
      <c r="K185" s="22" t="str">
        <f ca="1">ASC(IF(INDIRECT("申込書!F60")="","",INDIRECT("申込書!F60")&amp;"　"&amp;INDIRECT("申込書!G60")))</f>
        <v/>
      </c>
      <c r="L185" s="22"/>
      <c r="M185" s="22"/>
      <c r="N185" s="14"/>
      <c r="O185" s="22" t="str">
        <f ca="1">IF(INDIRECT("申込書!C60")="","",INDIRECT("申込書!C60"))</f>
        <v/>
      </c>
      <c r="P185" s="22" t="str">
        <f ca="1">IF(INDIRECT("申込書!H60")="","",INDIRECT("申込書!H60"))</f>
        <v/>
      </c>
      <c r="Q185" s="22" t="str">
        <f ca="1">IF(INDIRECT("申込書!I60")="","",INDIRECT("申込書!I60"))</f>
        <v/>
      </c>
      <c r="R185" s="25" t="str">
        <f ca="1">IF(INDIRECT("申込書!G3")="","",IF(INDIRECT("申込書!I60")=INDIRECT("申込書!G4"),INDIRECT("申込書!G3"),""))</f>
        <v/>
      </c>
      <c r="S185" s="24"/>
      <c r="T185" s="24" t="str">
        <f ca="1">IF(INDIRECT("申込書!J60")="","",INDIRECT("申込書!J60"))</f>
        <v/>
      </c>
      <c r="U185" s="24"/>
      <c r="V185" s="24" t="str">
        <f ca="1">IF(INDIRECT("申込書!L60")="","",INDIRECT("申込書!L60"))</f>
        <v/>
      </c>
      <c r="W185" s="25"/>
      <c r="X185" s="14"/>
      <c r="Y185" s="14"/>
      <c r="Z185" s="14"/>
      <c r="AA185" s="14" t="s">
        <v>118</v>
      </c>
      <c r="AB185" s="23">
        <f ca="1">INDIRECT("申込書!AH60")</f>
        <v>0</v>
      </c>
    </row>
    <row r="186" spans="1:28" ht="10.25" customHeight="1" x14ac:dyDescent="0.2">
      <c r="A186" s="30" t="str">
        <f ca="1">IF(OR(D186="",E186="",ISERROR(B186)),"",IF(AB186="ｺﾝﾊﾞｲﾝﾄﾞA",VLOOKUP(D186&amp;"ｺﾝﾊﾞｲﾝﾄﾞA",クラス・種目リスト!$A$2:$B$26,2,FALSE),IF(AB186="ｺﾝﾊﾞｲﾝﾄﾞB",VLOOKUP(D186&amp;"ｺﾝﾊﾞｲﾝﾄﾞB",クラス・種目リスト!$A$2:$B$26,2,FALSE),"")))</f>
        <v/>
      </c>
      <c r="B186" s="30" t="str">
        <f ca="1">IF(E186="","",IF(O186=1,VLOOKUP(E186,クラス・種目リスト!$A$111:$C$114,2,FALSE),IF(O186=2,VLOOKUP(E186,クラス・種目リスト!$A$116:$C$119,2,FALSE),"")))</f>
        <v/>
      </c>
      <c r="C186" s="30"/>
      <c r="D186" s="22" t="str">
        <f t="shared" ca="1" si="16"/>
        <v>５・６年女子</v>
      </c>
      <c r="E186" s="22" t="str">
        <f t="shared" ca="1" si="17"/>
        <v/>
      </c>
      <c r="F186" s="25" t="str">
        <f ca="1">IF(OR(A186="",OR(A186&lt;20,A186&gt;23)),"",VLOOKUP(D186,クラス・種目リスト!$A$2:$B$26,2,FALSE))</f>
        <v/>
      </c>
      <c r="G186" s="14"/>
      <c r="I186" s="25" t="str">
        <f ca="1">IF(INDIRECT("申込書!B61")="","",INDIRECT("申込書!B61"))</f>
        <v/>
      </c>
      <c r="J186" s="22" t="str">
        <f ca="1">ASC(IF(INDIRECT("申込書!D61")="","",INDIRECT("申込書!D61")&amp;"　"&amp;INDIRECT("申込書!E61")))</f>
        <v/>
      </c>
      <c r="K186" s="22" t="str">
        <f ca="1">ASC(IF(INDIRECT("申込書!F61")="","",INDIRECT("申込書!F61")&amp;"　"&amp;INDIRECT("申込書!G61")))</f>
        <v/>
      </c>
      <c r="L186" s="22"/>
      <c r="M186" s="22"/>
      <c r="N186" s="14"/>
      <c r="O186" s="22" t="str">
        <f ca="1">IF(INDIRECT("申込書!C61")="","",INDIRECT("申込書!C61"))</f>
        <v/>
      </c>
      <c r="P186" s="22" t="str">
        <f ca="1">IF(INDIRECT("申込書!H61")="","",INDIRECT("申込書!H61"))</f>
        <v/>
      </c>
      <c r="Q186" s="22" t="str">
        <f ca="1">IF(INDIRECT("申込書!I61")="","",INDIRECT("申込書!I61"))</f>
        <v/>
      </c>
      <c r="R186" s="25" t="str">
        <f ca="1">IF(INDIRECT("申込書!G3")="","",IF(INDIRECT("申込書!I61")=INDIRECT("申込書!G4"),INDIRECT("申込書!G3"),""))</f>
        <v/>
      </c>
      <c r="S186" s="24"/>
      <c r="T186" s="24" t="str">
        <f ca="1">IF(INDIRECT("申込書!J61")="","",INDIRECT("申込書!J61"))</f>
        <v/>
      </c>
      <c r="U186" s="24"/>
      <c r="V186" s="24" t="str">
        <f ca="1">IF(INDIRECT("申込書!L61")="","",INDIRECT("申込書!L61"))</f>
        <v/>
      </c>
      <c r="W186" s="25"/>
      <c r="X186" s="48"/>
      <c r="Y186" s="48"/>
      <c r="Z186" s="48"/>
      <c r="AA186" s="14" t="s">
        <v>118</v>
      </c>
      <c r="AB186" s="23">
        <f ca="1">INDIRECT("申込書!AH61")</f>
        <v>0</v>
      </c>
    </row>
    <row r="187" spans="1:28" ht="10.25" customHeight="1" x14ac:dyDescent="0.2">
      <c r="A187" s="30" t="str">
        <f ca="1">IF(OR(D187="",E187="",ISERROR(B187)),"",IF(AB187="ｺﾝﾊﾞｲﾝﾄﾞA",VLOOKUP(D187&amp;"ｺﾝﾊﾞｲﾝﾄﾞA",クラス・種目リスト!$A$2:$B$26,2,FALSE),IF(AB187="ｺﾝﾊﾞｲﾝﾄﾞB",VLOOKUP(D187&amp;"ｺﾝﾊﾞｲﾝﾄﾞB",クラス・種目リスト!$A$2:$B$26,2,FALSE),"")))</f>
        <v/>
      </c>
      <c r="B187" s="30" t="str">
        <f ca="1">IF(E187="","",IF(O187=1,VLOOKUP(E187,クラス・種目リスト!$A$111:$C$114,2,FALSE),IF(O187=2,VLOOKUP(E187,クラス・種目リスト!$A$116:$C$119,2,FALSE),"")))</f>
        <v/>
      </c>
      <c r="C187" s="30"/>
      <c r="D187" s="22" t="str">
        <f t="shared" ca="1" si="16"/>
        <v>５・６年女子</v>
      </c>
      <c r="E187" s="22" t="str">
        <f ca="1">IF(AB187="ｺﾝﾊﾞｲﾝﾄﾞA","走高跳",IF(AB187="ｺﾝﾊﾞｲﾝﾄﾞB","ｼﾞｬﾍﾞﾘｯｸﾎﾞｰﾙ投",""))</f>
        <v/>
      </c>
      <c r="F187" s="25" t="str">
        <f ca="1">IF(OR(A187="",OR(A187&lt;20,A187&gt;23)),"",VLOOKUP(D187,クラス・種目リスト!$A$2:$B$26,2,FALSE))</f>
        <v/>
      </c>
      <c r="G187" s="14"/>
      <c r="I187" s="25" t="str">
        <f ca="1">IF(INDIRECT("申込書!B61")="","",INDIRECT("申込書!B61"))</f>
        <v/>
      </c>
      <c r="J187" s="22" t="str">
        <f ca="1">ASC(IF(INDIRECT("申込書!D61")="","",INDIRECT("申込書!D61")&amp;"　"&amp;INDIRECT("申込書!E61")))</f>
        <v/>
      </c>
      <c r="K187" s="22" t="str">
        <f ca="1">ASC(IF(INDIRECT("申込書!F61")="","",INDIRECT("申込書!F61")&amp;"　"&amp;INDIRECT("申込書!G61")))</f>
        <v/>
      </c>
      <c r="L187" s="22"/>
      <c r="M187" s="22"/>
      <c r="N187" s="14"/>
      <c r="O187" s="22" t="str">
        <f ca="1">IF(INDIRECT("申込書!C61")="","",INDIRECT("申込書!C61"))</f>
        <v/>
      </c>
      <c r="P187" s="22" t="str">
        <f ca="1">IF(INDIRECT("申込書!H61")="","",INDIRECT("申込書!H61"))</f>
        <v/>
      </c>
      <c r="Q187" s="22" t="str">
        <f ca="1">IF(INDIRECT("申込書!I61")="","",INDIRECT("申込書!I61"))</f>
        <v/>
      </c>
      <c r="R187" s="25" t="str">
        <f ca="1">IF(INDIRECT("申込書!G3")="","",IF(INDIRECT("申込書!I61")=INDIRECT("申込書!G4"),INDIRECT("申込書!G3"),""))</f>
        <v/>
      </c>
      <c r="S187" s="24"/>
      <c r="T187" s="24" t="str">
        <f ca="1">IF(INDIRECT("申込書!J61")="","",INDIRECT("申込書!J61"))</f>
        <v/>
      </c>
      <c r="U187" s="24"/>
      <c r="V187" s="24" t="str">
        <f ca="1">IF(INDIRECT("申込書!L61")="","",INDIRECT("申込書!L61"))</f>
        <v/>
      </c>
      <c r="W187" s="25"/>
      <c r="X187" s="14"/>
      <c r="Y187" s="14"/>
      <c r="Z187" s="14"/>
      <c r="AA187" s="14" t="s">
        <v>118</v>
      </c>
      <c r="AB187" s="23">
        <f ca="1">INDIRECT("申込書!AH61")</f>
        <v>0</v>
      </c>
    </row>
    <row r="188" spans="1:28" ht="10.25" customHeight="1" x14ac:dyDescent="0.2">
      <c r="A188" s="30" t="str">
        <f ca="1">IF(OR(D188="",E188="",ISERROR(B188)),"",IF(AB188="ｺﾝﾊﾞｲﾝﾄﾞA",VLOOKUP(D188&amp;"ｺﾝﾊﾞｲﾝﾄﾞA",クラス・種目リスト!$A$2:$B$26,2,FALSE),IF(AB188="ｺﾝﾊﾞｲﾝﾄﾞB",VLOOKUP(D188&amp;"ｺﾝﾊﾞｲﾝﾄﾞB",クラス・種目リスト!$A$2:$B$26,2,FALSE),"")))</f>
        <v/>
      </c>
      <c r="B188" s="30" t="str">
        <f ca="1">IF(E188="","",IF(O188=1,VLOOKUP(E188,クラス・種目リスト!$A$111:$C$114,2,FALSE),IF(O188=2,VLOOKUP(E188,クラス・種目リスト!$A$116:$C$119,2,FALSE),"")))</f>
        <v/>
      </c>
      <c r="C188" s="30"/>
      <c r="D188" s="22" t="str">
        <f t="shared" ca="1" si="16"/>
        <v>５・６年女子</v>
      </c>
      <c r="E188" s="22" t="str">
        <f t="shared" ca="1" si="17"/>
        <v/>
      </c>
      <c r="F188" s="25" t="str">
        <f ca="1">IF(OR(A188="",OR(A188&lt;20,A188&gt;23)),"",VLOOKUP(D188,クラス・種目リスト!$A$2:$B$26,2,FALSE))</f>
        <v/>
      </c>
      <c r="G188" s="14"/>
      <c r="I188" s="25" t="str">
        <f ca="1">IF(INDIRECT("申込書!B62")="","",INDIRECT("申込書!B62"))</f>
        <v/>
      </c>
      <c r="J188" s="22" t="str">
        <f ca="1">ASC(IF(INDIRECT("申込書!D62")="","",INDIRECT("申込書!D62")&amp;"　"&amp;INDIRECT("申込書!E62")))</f>
        <v/>
      </c>
      <c r="K188" s="22" t="str">
        <f ca="1">ASC(IF(INDIRECT("申込書!F62")="","",INDIRECT("申込書!F62")&amp;"　"&amp;INDIRECT("申込書!G62")))</f>
        <v/>
      </c>
      <c r="L188" s="22"/>
      <c r="M188" s="22"/>
      <c r="N188" s="14"/>
      <c r="O188" s="22" t="str">
        <f ca="1">IF(INDIRECT("申込書!C62")="","",INDIRECT("申込書!C62"))</f>
        <v/>
      </c>
      <c r="P188" s="22" t="str">
        <f ca="1">IF(INDIRECT("申込書!H62")="","",INDIRECT("申込書!H62"))</f>
        <v/>
      </c>
      <c r="Q188" s="22" t="str">
        <f ca="1">IF(INDIRECT("申込書!I62")="","",INDIRECT("申込書!I62"))</f>
        <v/>
      </c>
      <c r="R188" s="25" t="str">
        <f ca="1">IF(INDIRECT("申込書!G3")="","",IF(INDIRECT("申込書!I62")=INDIRECT("申込書!G4"),INDIRECT("申込書!G3"),""))</f>
        <v/>
      </c>
      <c r="S188" s="24"/>
      <c r="T188" s="24" t="str">
        <f ca="1">IF(INDIRECT("申込書!J62")="","",INDIRECT("申込書!J62"))</f>
        <v/>
      </c>
      <c r="U188" s="24"/>
      <c r="V188" s="24" t="str">
        <f ca="1">IF(INDIRECT("申込書!L62")="","",INDIRECT("申込書!L62"))</f>
        <v/>
      </c>
      <c r="W188" s="25"/>
      <c r="X188" s="48"/>
      <c r="Y188" s="48"/>
      <c r="Z188" s="48"/>
      <c r="AA188" s="14" t="s">
        <v>118</v>
      </c>
      <c r="AB188" s="23">
        <f ca="1">INDIRECT("申込書!AH62")</f>
        <v>0</v>
      </c>
    </row>
    <row r="189" spans="1:28" ht="10.25" customHeight="1" x14ac:dyDescent="0.2">
      <c r="A189" s="30" t="str">
        <f ca="1">IF(OR(D189="",E189="",ISERROR(B189)),"",IF(AB189="ｺﾝﾊﾞｲﾝﾄﾞA",VLOOKUP(D189&amp;"ｺﾝﾊﾞｲﾝﾄﾞA",クラス・種目リスト!$A$2:$B$26,2,FALSE),IF(AB189="ｺﾝﾊﾞｲﾝﾄﾞB",VLOOKUP(D189&amp;"ｺﾝﾊﾞｲﾝﾄﾞB",クラス・種目リスト!$A$2:$B$26,2,FALSE),"")))</f>
        <v/>
      </c>
      <c r="B189" s="30" t="str">
        <f ca="1">IF(E189="","",IF(O189=1,VLOOKUP(E189,クラス・種目リスト!$A$111:$C$114,2,FALSE),IF(O189=2,VLOOKUP(E189,クラス・種目リスト!$A$116:$C$119,2,FALSE),"")))</f>
        <v/>
      </c>
      <c r="C189" s="30"/>
      <c r="D189" s="22" t="str">
        <f t="shared" ca="1" si="16"/>
        <v>５・６年女子</v>
      </c>
      <c r="E189" s="22" t="str">
        <f ca="1">IF(AB189="ｺﾝﾊﾞｲﾝﾄﾞA","走高跳",IF(AB189="ｺﾝﾊﾞｲﾝﾄﾞB","ｼﾞｬﾍﾞﾘｯｸﾎﾞｰﾙ投",""))</f>
        <v/>
      </c>
      <c r="F189" s="25" t="str">
        <f ca="1">IF(OR(A189="",OR(A189&lt;20,A189&gt;23)),"",VLOOKUP(D189,クラス・種目リスト!$A$2:$B$26,2,FALSE))</f>
        <v/>
      </c>
      <c r="G189" s="14"/>
      <c r="I189" s="45" t="str">
        <f ca="1">IF(INDIRECT("申込書!B62")="","",INDIRECT("申込書!B62"))</f>
        <v/>
      </c>
      <c r="J189" s="28" t="str">
        <f ca="1">ASC(IF(INDIRECT("申込書!D62")="","",INDIRECT("申込書!D62")&amp;"　"&amp;INDIRECT("申込書!E62")))</f>
        <v/>
      </c>
      <c r="K189" s="28" t="str">
        <f ca="1">ASC(IF(INDIRECT("申込書!F62")="","",INDIRECT("申込書!F62")&amp;"　"&amp;INDIRECT("申込書!G62")))</f>
        <v/>
      </c>
      <c r="L189" s="28"/>
      <c r="M189" s="28"/>
      <c r="N189" s="26"/>
      <c r="O189" s="28" t="str">
        <f ca="1">IF(INDIRECT("申込書!C62")="","",INDIRECT("申込書!C62"))</f>
        <v/>
      </c>
      <c r="P189" s="28" t="str">
        <f ca="1">IF(INDIRECT("申込書!H62")="","",INDIRECT("申込書!H62"))</f>
        <v/>
      </c>
      <c r="Q189" s="28" t="str">
        <f ca="1">IF(INDIRECT("申込書!I62")="","",INDIRECT("申込書!I62"))</f>
        <v/>
      </c>
      <c r="R189" s="45" t="str">
        <f ca="1">IF(INDIRECT("申込書!G3")="","",IF(INDIRECT("申込書!I62")=INDIRECT("申込書!G4"),INDIRECT("申込書!G3"),""))</f>
        <v/>
      </c>
      <c r="S189" s="53"/>
      <c r="T189" s="53" t="str">
        <f ca="1">IF(INDIRECT("申込書!J62")="","",INDIRECT("申込書!J62"))</f>
        <v/>
      </c>
      <c r="U189" s="53"/>
      <c r="V189" s="53" t="str">
        <f ca="1">IF(INDIRECT("申込書!L62")="","",INDIRECT("申込書!L62"))</f>
        <v/>
      </c>
      <c r="W189" s="45"/>
      <c r="X189" s="26"/>
      <c r="Y189" s="26"/>
      <c r="Z189" s="26"/>
      <c r="AA189" s="14" t="s">
        <v>118</v>
      </c>
      <c r="AB189" s="23">
        <f ca="1">INDIRECT("申込書!AH62")</f>
        <v>0</v>
      </c>
    </row>
    <row r="190" spans="1:28" x14ac:dyDescent="0.2">
      <c r="A190" s="30"/>
      <c r="B190" s="30"/>
      <c r="C190" s="30"/>
      <c r="D190" s="22"/>
      <c r="E190" s="22"/>
      <c r="F190" s="25"/>
      <c r="G190" s="14"/>
    </row>
    <row r="191" spans="1:28" x14ac:dyDescent="0.2">
      <c r="A191" s="30"/>
      <c r="B191" s="30"/>
      <c r="C191" s="30"/>
      <c r="D191" s="22"/>
      <c r="E191" s="22"/>
      <c r="F191" s="25"/>
      <c r="G191" s="14"/>
    </row>
    <row r="192" spans="1:28" x14ac:dyDescent="0.2">
      <c r="A192" s="30"/>
      <c r="B192" s="30"/>
      <c r="C192" s="30"/>
      <c r="D192" s="22"/>
      <c r="E192" s="22"/>
      <c r="F192" s="25"/>
      <c r="G192" s="14"/>
    </row>
    <row r="193" spans="1:7" x14ac:dyDescent="0.2">
      <c r="A193" s="30"/>
      <c r="B193" s="30"/>
      <c r="C193" s="30"/>
      <c r="D193" s="22"/>
      <c r="E193" s="22"/>
      <c r="F193" s="25"/>
      <c r="G193" s="14"/>
    </row>
    <row r="194" spans="1:7" x14ac:dyDescent="0.2">
      <c r="A194" s="30"/>
      <c r="B194" s="30"/>
      <c r="C194" s="30"/>
      <c r="D194" s="22"/>
      <c r="E194" s="22"/>
      <c r="F194" s="25"/>
      <c r="G194" s="14"/>
    </row>
    <row r="195" spans="1:7" x14ac:dyDescent="0.2">
      <c r="A195" s="30"/>
      <c r="B195" s="30"/>
      <c r="C195" s="30"/>
      <c r="D195" s="22"/>
      <c r="E195" s="22"/>
      <c r="F195" s="25"/>
      <c r="G195" s="14"/>
    </row>
    <row r="196" spans="1:7" x14ac:dyDescent="0.2">
      <c r="A196" s="30"/>
      <c r="B196" s="30"/>
      <c r="C196" s="30"/>
      <c r="D196" s="22"/>
      <c r="E196" s="22"/>
      <c r="F196" s="25"/>
      <c r="G196" s="14"/>
    </row>
    <row r="197" spans="1:7" x14ac:dyDescent="0.2">
      <c r="A197" s="30"/>
      <c r="B197" s="30"/>
      <c r="C197" s="30"/>
      <c r="D197" s="22"/>
      <c r="E197" s="22" t="str">
        <f>IF(AB197="ｺﾝﾊﾞｲﾝﾄﾞA","走高跳",IF(AB197="ｺﾝﾊﾞｲﾝﾄﾞB","ｼﾞｬﾍﾞﾘｯｸﾎﾞｰﾙ投",""))</f>
        <v/>
      </c>
      <c r="F197" s="25"/>
      <c r="G197" s="14"/>
    </row>
    <row r="198" spans="1:7" x14ac:dyDescent="0.2">
      <c r="A198" s="30"/>
      <c r="B198" s="30"/>
      <c r="C198" s="30"/>
      <c r="D198" s="22"/>
      <c r="E198" s="22"/>
      <c r="F198" s="25"/>
      <c r="G198" s="14"/>
    </row>
    <row r="199" spans="1:7" x14ac:dyDescent="0.2">
      <c r="A199" s="30"/>
      <c r="B199" s="30"/>
      <c r="C199" s="30"/>
      <c r="D199" s="22"/>
      <c r="E199" s="22"/>
      <c r="F199" s="25"/>
      <c r="G199" s="14"/>
    </row>
    <row r="200" spans="1:7" x14ac:dyDescent="0.2">
      <c r="A200" s="30"/>
      <c r="B200" s="30"/>
      <c r="C200" s="30"/>
      <c r="D200" s="22"/>
      <c r="E200" s="22"/>
      <c r="F200" s="25"/>
      <c r="G200" s="14"/>
    </row>
    <row r="201" spans="1:7" x14ac:dyDescent="0.2">
      <c r="A201" s="30"/>
      <c r="B201" s="30"/>
      <c r="C201" s="30"/>
      <c r="D201" s="22"/>
      <c r="E201" s="22"/>
      <c r="F201" s="25"/>
      <c r="G201" s="14"/>
    </row>
  </sheetData>
  <sheetProtection selectLockedCells="1"/>
  <phoneticPr fontId="17"/>
  <conditionalFormatting sqref="R14:S189 U16:U101 U104:U189">
    <cfRule type="cellIs" dxfId="2" priority="2" stopIfTrue="1" operator="equal">
      <formula>0</formula>
    </cfRule>
  </conditionalFormatting>
  <conditionalFormatting sqref="U14:V15">
    <cfRule type="cellIs" dxfId="1" priority="7" stopIfTrue="1" operator="equal">
      <formula>0</formula>
    </cfRule>
  </conditionalFormatting>
  <conditionalFormatting sqref="U102:V103">
    <cfRule type="cellIs" dxfId="0" priority="1" stopIfTrue="1" operator="equal">
      <formula>0</formula>
    </cfRule>
  </conditionalFormatting>
  <dataValidations count="1">
    <dataValidation allowBlank="1" showInputMessage="1" sqref="T17:U17 T18:U18 T19:U19 T20:U20 T21:U21 T22:U22 T23:U23 T24:U24 T25:U25 T26:U26 T27:U27 T28:U28 T29:U29 T30:U30 T31:U31 T32:U32 T33:U33 T34:U34 T35:U35 T36:U36 T37:U37 T38:U38 T39:U39 T40:U40 T41:U41 T42:U42 T43:U43 T44:U44 T45:U45 T46:U46 T47:U47 T48:U48 T49:U49 T50:U50 T51:U51 T52:U52 T53:U53 T54:U54 T55:U55 T56:U56 T57:U57 T58:U58 T59:U59 T60:U60 T61:U61 T62:U62 T63:U63 T64:U64 T65:U65 T66:U66 T67:U67 T68:U68 T69:U69 T70:U70 T71:U71 T72:U72 T73:U73 T74:U74 T75:U75 T76:U76 T77:U77 T78:U78 T79:U79 T80:U80 T81:U81 T82:U82 T83:U83 T84:U84 T85:U85 T86:U86 T87:U87 T88:U88 T89:U89 T90:U90 T91:U91 T92:U92 T93:U93 T94:U94 T95:U95 T96:U96 T97:U97 T98:U98 T99:V99 T105:U105 T106:U106 T107:U107 T108:U108 T109:U109 T110:U110 T111:U111 T112:U112 T113:U113 T114:U114 T115:U115 T116:U116 T117:U117 T118:U118 T119:U119 T120:U120 T121:U121 T122:U122 T123:U123 T124:U124 T125:U125 T126:U126 T127:U127 T128:U128 T129:U129 T130:U130 T131:U131 T132:U132 T133:U133 T134:U134 T135:U135 T136:U136 T137:U137 T138:U138 T139:U139 T140:U140 T141:U141 T142:U142 T143:U143 T144:U144 T145:U145 T146:U146 T147:U147 T148:U148 T149:U149 T150:U150 T151:U151 T152:U152 T153:U153 T154:U154 T155:U155 T156:U156 T157:U157 T158:U158 T159:U159 T160:U160 T161:U161 T162:U162 T163:U163 T164:U164 T165:U165 T166:U166 T167:U167 T168:U168 T169:U169 T170:U170 T171:U171 T172:U172 T173:U173 T174:U174 T175:U175 T176:U176 T177:U177 T178:U178 T179:U179 T180:U180 T181:U181 T182:U182 T183:U183 T184:U184 T185:U185 T186:U186 T187:V187 V16:V98 V100:V101 V104:V186 V188:V189 T14:U16 T100:U104 T188:U189" xr:uid="{00000000-0002-0000-0100-000000000000}"/>
  </dataValidations>
  <pageMargins left="0.39370078740157499" right="0.39370078740157499" top="0.78740157480314998" bottom="0.78740157480314998" header="0.511811023622047" footer="0.511811023622047"/>
  <pageSetup paperSize="9" scale="7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19"/>
  <sheetViews>
    <sheetView topLeftCell="A4" workbookViewId="0">
      <selection activeCell="D15" sqref="D15"/>
    </sheetView>
  </sheetViews>
  <sheetFormatPr defaultColWidth="9" defaultRowHeight="13" x14ac:dyDescent="0.2"/>
  <cols>
    <col min="1" max="1" width="18.453125" style="1" customWidth="1"/>
    <col min="2" max="2" width="3.08984375" style="1" customWidth="1"/>
    <col min="3" max="22" width="10.36328125" style="1" customWidth="1"/>
    <col min="23" max="16384" width="9" style="1"/>
  </cols>
  <sheetData>
    <row r="1" spans="1:22" x14ac:dyDescent="0.2">
      <c r="A1" s="2" t="s">
        <v>119</v>
      </c>
      <c r="B1" s="2"/>
      <c r="C1" s="1" t="s">
        <v>120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</row>
    <row r="2" spans="1:22" x14ac:dyDescent="0.2">
      <c r="A2" s="3" t="s">
        <v>121</v>
      </c>
      <c r="B2" s="1">
        <v>1</v>
      </c>
      <c r="C2" s="2" t="s">
        <v>122</v>
      </c>
      <c r="D2" s="2" t="s">
        <v>37</v>
      </c>
      <c r="E2" s="2" t="s">
        <v>37</v>
      </c>
      <c r="F2" s="2" t="s">
        <v>37</v>
      </c>
      <c r="G2" s="2" t="s">
        <v>37</v>
      </c>
      <c r="H2" s="2" t="s">
        <v>37</v>
      </c>
      <c r="I2" s="2" t="s">
        <v>37</v>
      </c>
      <c r="J2" s="2" t="s">
        <v>37</v>
      </c>
      <c r="K2" s="2" t="s">
        <v>37</v>
      </c>
      <c r="L2" s="2" t="s">
        <v>37</v>
      </c>
      <c r="M2" s="2" t="s">
        <v>37</v>
      </c>
      <c r="N2" s="2" t="s">
        <v>37</v>
      </c>
      <c r="O2" s="2" t="s">
        <v>37</v>
      </c>
      <c r="P2" s="2" t="s">
        <v>37</v>
      </c>
      <c r="Q2" s="2" t="s">
        <v>37</v>
      </c>
      <c r="R2" s="2" t="s">
        <v>37</v>
      </c>
      <c r="S2" s="2" t="s">
        <v>37</v>
      </c>
      <c r="T2" s="2" t="s">
        <v>37</v>
      </c>
      <c r="U2" s="2" t="s">
        <v>37</v>
      </c>
      <c r="V2" s="2" t="s">
        <v>37</v>
      </c>
    </row>
    <row r="3" spans="1:22" x14ac:dyDescent="0.2">
      <c r="A3" s="3" t="s">
        <v>123</v>
      </c>
      <c r="B3" s="1">
        <v>2</v>
      </c>
      <c r="C3" s="2" t="s">
        <v>122</v>
      </c>
      <c r="D3" s="2" t="s">
        <v>37</v>
      </c>
      <c r="E3" s="2" t="s">
        <v>37</v>
      </c>
      <c r="F3" s="2" t="s">
        <v>37</v>
      </c>
      <c r="G3" s="2" t="s">
        <v>37</v>
      </c>
      <c r="H3" s="2" t="s">
        <v>37</v>
      </c>
      <c r="I3" s="2" t="s">
        <v>37</v>
      </c>
      <c r="J3" s="2" t="s">
        <v>37</v>
      </c>
      <c r="K3" s="2" t="s">
        <v>37</v>
      </c>
      <c r="L3" s="2" t="s">
        <v>37</v>
      </c>
      <c r="M3" s="2" t="s">
        <v>37</v>
      </c>
      <c r="N3" s="2" t="s">
        <v>37</v>
      </c>
      <c r="O3" s="2" t="s">
        <v>37</v>
      </c>
      <c r="P3" s="2" t="s">
        <v>37</v>
      </c>
      <c r="Q3" s="2" t="s">
        <v>37</v>
      </c>
      <c r="R3" s="2" t="s">
        <v>37</v>
      </c>
      <c r="S3" s="2" t="s">
        <v>37</v>
      </c>
      <c r="T3" s="2" t="s">
        <v>37</v>
      </c>
      <c r="U3" s="2" t="s">
        <v>37</v>
      </c>
      <c r="V3" s="2" t="s">
        <v>37</v>
      </c>
    </row>
    <row r="4" spans="1:22" x14ac:dyDescent="0.2">
      <c r="A4" s="3" t="s">
        <v>34</v>
      </c>
      <c r="B4" s="1">
        <v>3</v>
      </c>
      <c r="C4" s="2" t="s">
        <v>49</v>
      </c>
      <c r="D4" s="2" t="s">
        <v>37</v>
      </c>
      <c r="E4" s="2" t="s">
        <v>37</v>
      </c>
      <c r="F4" s="2" t="s">
        <v>37</v>
      </c>
      <c r="G4" s="2" t="s">
        <v>37</v>
      </c>
      <c r="H4" s="2" t="s">
        <v>37</v>
      </c>
      <c r="I4" s="2" t="s">
        <v>37</v>
      </c>
      <c r="J4" s="2" t="s">
        <v>37</v>
      </c>
      <c r="K4" s="2" t="s">
        <v>37</v>
      </c>
      <c r="L4" s="2" t="s">
        <v>37</v>
      </c>
      <c r="M4" s="2" t="s">
        <v>37</v>
      </c>
      <c r="N4" s="2" t="s">
        <v>37</v>
      </c>
      <c r="O4" s="2" t="s">
        <v>37</v>
      </c>
      <c r="P4" s="2" t="s">
        <v>37</v>
      </c>
      <c r="Q4" s="2" t="s">
        <v>37</v>
      </c>
      <c r="R4" s="2" t="s">
        <v>37</v>
      </c>
      <c r="S4" s="2" t="s">
        <v>37</v>
      </c>
      <c r="T4" s="2" t="s">
        <v>37</v>
      </c>
      <c r="U4" s="2" t="s">
        <v>37</v>
      </c>
      <c r="V4" s="2" t="s">
        <v>37</v>
      </c>
    </row>
    <row r="5" spans="1:22" x14ac:dyDescent="0.2">
      <c r="A5" s="3" t="s">
        <v>32</v>
      </c>
      <c r="B5" s="1">
        <v>4</v>
      </c>
      <c r="C5" s="2" t="s">
        <v>49</v>
      </c>
      <c r="D5" s="2" t="s">
        <v>37</v>
      </c>
      <c r="E5" s="2" t="s">
        <v>37</v>
      </c>
      <c r="F5" s="2" t="s">
        <v>37</v>
      </c>
      <c r="G5" s="2" t="s">
        <v>37</v>
      </c>
      <c r="H5" s="2" t="s">
        <v>37</v>
      </c>
      <c r="I5" s="2" t="s">
        <v>37</v>
      </c>
      <c r="J5" s="2" t="s">
        <v>37</v>
      </c>
      <c r="K5" s="2" t="s">
        <v>37</v>
      </c>
      <c r="L5" s="2" t="s">
        <v>37</v>
      </c>
      <c r="M5" s="2" t="s">
        <v>37</v>
      </c>
      <c r="N5" s="2" t="s">
        <v>37</v>
      </c>
      <c r="O5" s="2" t="s">
        <v>37</v>
      </c>
      <c r="P5" s="2" t="s">
        <v>37</v>
      </c>
      <c r="Q5" s="2" t="s">
        <v>37</v>
      </c>
      <c r="R5" s="2" t="s">
        <v>37</v>
      </c>
      <c r="S5" s="2" t="s">
        <v>37</v>
      </c>
      <c r="T5" s="2" t="s">
        <v>37</v>
      </c>
      <c r="U5" s="2" t="s">
        <v>37</v>
      </c>
      <c r="V5" s="2" t="s">
        <v>37</v>
      </c>
    </row>
    <row r="6" spans="1:22" x14ac:dyDescent="0.2">
      <c r="A6" s="3" t="s">
        <v>30</v>
      </c>
      <c r="B6" s="1">
        <v>5</v>
      </c>
      <c r="C6" s="2" t="s">
        <v>49</v>
      </c>
      <c r="D6" s="2" t="s">
        <v>37</v>
      </c>
      <c r="E6" s="2" t="s">
        <v>37</v>
      </c>
      <c r="F6" s="2" t="s">
        <v>37</v>
      </c>
      <c r="G6" s="2" t="s">
        <v>37</v>
      </c>
      <c r="H6" s="2" t="s">
        <v>37</v>
      </c>
      <c r="I6" s="2" t="s">
        <v>37</v>
      </c>
      <c r="J6" s="2" t="s">
        <v>37</v>
      </c>
      <c r="K6" s="2" t="s">
        <v>37</v>
      </c>
      <c r="L6" s="2" t="s">
        <v>37</v>
      </c>
      <c r="M6" s="2" t="s">
        <v>37</v>
      </c>
      <c r="N6" s="2" t="s">
        <v>37</v>
      </c>
      <c r="O6" s="2" t="s">
        <v>37</v>
      </c>
      <c r="P6" s="2" t="s">
        <v>37</v>
      </c>
      <c r="Q6" s="2" t="s">
        <v>37</v>
      </c>
      <c r="R6" s="2" t="s">
        <v>37</v>
      </c>
      <c r="S6" s="2" t="s">
        <v>37</v>
      </c>
      <c r="T6" s="2" t="s">
        <v>37</v>
      </c>
      <c r="U6" s="2" t="s">
        <v>37</v>
      </c>
      <c r="V6" s="2" t="s">
        <v>37</v>
      </c>
    </row>
    <row r="7" spans="1:22" x14ac:dyDescent="0.2">
      <c r="A7" s="3" t="s">
        <v>28</v>
      </c>
      <c r="B7" s="1">
        <v>6</v>
      </c>
      <c r="C7" s="2" t="s">
        <v>49</v>
      </c>
      <c r="D7" s="2" t="s">
        <v>37</v>
      </c>
      <c r="E7" s="2" t="s">
        <v>37</v>
      </c>
      <c r="F7" s="2" t="s">
        <v>37</v>
      </c>
      <c r="G7" s="2" t="s">
        <v>37</v>
      </c>
      <c r="H7" s="2" t="s">
        <v>37</v>
      </c>
      <c r="I7" s="2" t="s">
        <v>37</v>
      </c>
      <c r="J7" s="2" t="s">
        <v>37</v>
      </c>
      <c r="K7" s="2" t="s">
        <v>37</v>
      </c>
      <c r="L7" s="2" t="s">
        <v>37</v>
      </c>
      <c r="M7" s="2" t="s">
        <v>37</v>
      </c>
      <c r="N7" s="2" t="s">
        <v>37</v>
      </c>
      <c r="O7" s="2" t="s">
        <v>37</v>
      </c>
      <c r="P7" s="2" t="s">
        <v>37</v>
      </c>
      <c r="Q7" s="2" t="s">
        <v>37</v>
      </c>
      <c r="R7" s="2" t="s">
        <v>37</v>
      </c>
      <c r="S7" s="2" t="s">
        <v>37</v>
      </c>
      <c r="T7" s="2" t="s">
        <v>37</v>
      </c>
      <c r="U7" s="2" t="s">
        <v>37</v>
      </c>
      <c r="V7" s="2" t="s">
        <v>37</v>
      </c>
    </row>
    <row r="8" spans="1:22" x14ac:dyDescent="0.2">
      <c r="A8" s="3" t="s">
        <v>124</v>
      </c>
      <c r="B8" s="1">
        <v>7</v>
      </c>
      <c r="C8" s="2" t="s">
        <v>37</v>
      </c>
      <c r="D8" s="2" t="s">
        <v>37</v>
      </c>
      <c r="E8" s="2" t="s">
        <v>37</v>
      </c>
      <c r="F8" s="2" t="s">
        <v>37</v>
      </c>
      <c r="G8" s="2" t="s">
        <v>37</v>
      </c>
      <c r="H8" s="2" t="s">
        <v>37</v>
      </c>
      <c r="I8" s="2" t="s">
        <v>37</v>
      </c>
      <c r="J8" s="2" t="s">
        <v>37</v>
      </c>
      <c r="K8" s="2" t="s">
        <v>37</v>
      </c>
      <c r="L8" s="2" t="s">
        <v>37</v>
      </c>
      <c r="M8" s="2" t="s">
        <v>37</v>
      </c>
      <c r="N8" s="2" t="s">
        <v>37</v>
      </c>
      <c r="O8" s="2" t="s">
        <v>37</v>
      </c>
      <c r="P8" s="2" t="s">
        <v>37</v>
      </c>
      <c r="Q8" s="2" t="s">
        <v>37</v>
      </c>
      <c r="R8" s="2" t="s">
        <v>37</v>
      </c>
      <c r="S8" s="2" t="s">
        <v>37</v>
      </c>
      <c r="T8" s="2" t="s">
        <v>37</v>
      </c>
      <c r="U8" s="2" t="s">
        <v>37</v>
      </c>
      <c r="V8" s="2" t="s">
        <v>37</v>
      </c>
    </row>
    <row r="9" spans="1:22" x14ac:dyDescent="0.2">
      <c r="A9" s="3" t="s">
        <v>69</v>
      </c>
      <c r="B9" s="1">
        <v>8</v>
      </c>
      <c r="C9" s="2" t="s">
        <v>48</v>
      </c>
      <c r="D9" s="2" t="s">
        <v>85</v>
      </c>
      <c r="E9" s="2" t="s">
        <v>63</v>
      </c>
      <c r="F9" s="2" t="s">
        <v>37</v>
      </c>
      <c r="G9" s="2" t="s">
        <v>37</v>
      </c>
      <c r="H9" s="2" t="s">
        <v>37</v>
      </c>
      <c r="I9" s="2" t="s">
        <v>37</v>
      </c>
      <c r="J9" s="2" t="s">
        <v>37</v>
      </c>
      <c r="K9" s="2" t="s">
        <v>37</v>
      </c>
      <c r="L9" s="2" t="s">
        <v>37</v>
      </c>
      <c r="M9" s="2" t="s">
        <v>37</v>
      </c>
      <c r="N9" s="2" t="s">
        <v>37</v>
      </c>
      <c r="O9" s="2" t="s">
        <v>37</v>
      </c>
      <c r="P9" s="2" t="s">
        <v>37</v>
      </c>
      <c r="Q9" s="2" t="s">
        <v>37</v>
      </c>
      <c r="R9" s="2" t="s">
        <v>37</v>
      </c>
      <c r="S9" s="2" t="s">
        <v>37</v>
      </c>
      <c r="T9" s="2" t="s">
        <v>37</v>
      </c>
      <c r="U9" s="2" t="s">
        <v>37</v>
      </c>
      <c r="V9" s="2" t="s">
        <v>37</v>
      </c>
    </row>
    <row r="10" spans="1:22" x14ac:dyDescent="0.2">
      <c r="A10" s="3" t="s">
        <v>52</v>
      </c>
      <c r="B10" s="1">
        <v>9</v>
      </c>
      <c r="C10" s="2" t="s">
        <v>66</v>
      </c>
      <c r="D10" s="2" t="s">
        <v>53</v>
      </c>
      <c r="E10" s="2" t="s">
        <v>125</v>
      </c>
      <c r="F10" s="2" t="s">
        <v>85</v>
      </c>
      <c r="G10" s="2" t="s">
        <v>63</v>
      </c>
      <c r="H10" s="2" t="s">
        <v>60</v>
      </c>
      <c r="I10" s="2" t="s">
        <v>88</v>
      </c>
      <c r="J10" s="2" t="s">
        <v>37</v>
      </c>
      <c r="K10" s="2" t="s">
        <v>37</v>
      </c>
      <c r="L10" s="2" t="s">
        <v>37</v>
      </c>
      <c r="M10" s="2" t="s">
        <v>37</v>
      </c>
      <c r="N10" s="2" t="s">
        <v>37</v>
      </c>
      <c r="O10" s="2" t="s">
        <v>37</v>
      </c>
      <c r="P10" s="2" t="s">
        <v>37</v>
      </c>
      <c r="Q10" s="2" t="s">
        <v>37</v>
      </c>
      <c r="R10" s="2" t="s">
        <v>37</v>
      </c>
      <c r="S10" s="2" t="s">
        <v>37</v>
      </c>
      <c r="T10" s="2" t="s">
        <v>37</v>
      </c>
      <c r="U10" s="2" t="s">
        <v>37</v>
      </c>
      <c r="V10" s="2" t="s">
        <v>37</v>
      </c>
    </row>
    <row r="11" spans="1:22" x14ac:dyDescent="0.2">
      <c r="A11" s="4" t="s">
        <v>36</v>
      </c>
      <c r="B11" s="1">
        <v>10</v>
      </c>
      <c r="C11" s="2" t="s">
        <v>37</v>
      </c>
      <c r="D11" s="2" t="s">
        <v>37</v>
      </c>
      <c r="E11" s="2" t="s">
        <v>37</v>
      </c>
      <c r="F11" s="2" t="s">
        <v>37</v>
      </c>
      <c r="G11" s="2" t="s">
        <v>37</v>
      </c>
      <c r="H11" s="2" t="s">
        <v>37</v>
      </c>
      <c r="I11" s="2" t="s">
        <v>37</v>
      </c>
      <c r="J11" s="2" t="s">
        <v>37</v>
      </c>
      <c r="K11" s="2" t="s">
        <v>37</v>
      </c>
      <c r="L11" s="2" t="s">
        <v>37</v>
      </c>
      <c r="M11" s="2" t="s">
        <v>37</v>
      </c>
      <c r="N11" s="2" t="s">
        <v>37</v>
      </c>
      <c r="O11" s="2" t="s">
        <v>37</v>
      </c>
      <c r="P11" s="2" t="s">
        <v>37</v>
      </c>
      <c r="Q11" s="2" t="s">
        <v>37</v>
      </c>
      <c r="R11" s="2" t="s">
        <v>37</v>
      </c>
      <c r="S11" s="2" t="s">
        <v>37</v>
      </c>
      <c r="T11" s="2" t="s">
        <v>37</v>
      </c>
      <c r="U11" s="2" t="s">
        <v>37</v>
      </c>
      <c r="V11" s="2" t="s">
        <v>37</v>
      </c>
    </row>
    <row r="12" spans="1:22" x14ac:dyDescent="0.2">
      <c r="A12" s="5" t="s">
        <v>126</v>
      </c>
      <c r="B12" s="1">
        <v>11</v>
      </c>
      <c r="C12" s="2" t="s">
        <v>122</v>
      </c>
      <c r="D12" s="2" t="s">
        <v>37</v>
      </c>
      <c r="E12" s="2" t="s">
        <v>37</v>
      </c>
      <c r="F12" s="2" t="s">
        <v>37</v>
      </c>
      <c r="G12" s="2" t="s">
        <v>37</v>
      </c>
      <c r="H12" s="2" t="s">
        <v>37</v>
      </c>
      <c r="I12" s="2" t="s">
        <v>37</v>
      </c>
      <c r="J12" s="2" t="s">
        <v>37</v>
      </c>
      <c r="K12" s="2" t="s">
        <v>37</v>
      </c>
      <c r="L12" s="2" t="s">
        <v>37</v>
      </c>
      <c r="M12" s="2" t="s">
        <v>37</v>
      </c>
      <c r="N12" s="2" t="s">
        <v>37</v>
      </c>
      <c r="O12" s="2" t="s">
        <v>37</v>
      </c>
      <c r="P12" s="2" t="s">
        <v>37</v>
      </c>
      <c r="Q12" s="2" t="s">
        <v>37</v>
      </c>
      <c r="R12" s="2" t="s">
        <v>37</v>
      </c>
      <c r="S12" s="2" t="s">
        <v>37</v>
      </c>
      <c r="T12" s="2" t="s">
        <v>37</v>
      </c>
      <c r="U12" s="2" t="s">
        <v>37</v>
      </c>
      <c r="V12" s="2" t="s">
        <v>37</v>
      </c>
    </row>
    <row r="13" spans="1:22" x14ac:dyDescent="0.2">
      <c r="A13" s="5" t="s">
        <v>127</v>
      </c>
      <c r="B13" s="1">
        <v>12</v>
      </c>
      <c r="C13" s="2" t="s">
        <v>122</v>
      </c>
      <c r="D13" s="2" t="s">
        <v>37</v>
      </c>
      <c r="E13" s="2" t="s">
        <v>37</v>
      </c>
      <c r="F13" s="2" t="s">
        <v>37</v>
      </c>
      <c r="G13" s="2" t="s">
        <v>37</v>
      </c>
      <c r="H13" s="2" t="s">
        <v>37</v>
      </c>
      <c r="I13" s="2" t="s">
        <v>37</v>
      </c>
      <c r="J13" s="2" t="s">
        <v>37</v>
      </c>
      <c r="K13" s="2" t="s">
        <v>37</v>
      </c>
      <c r="L13" s="2" t="s">
        <v>37</v>
      </c>
      <c r="M13" s="2" t="s">
        <v>37</v>
      </c>
      <c r="N13" s="2" t="s">
        <v>37</v>
      </c>
      <c r="O13" s="2" t="s">
        <v>37</v>
      </c>
      <c r="P13" s="2" t="s">
        <v>37</v>
      </c>
      <c r="Q13" s="2" t="s">
        <v>37</v>
      </c>
      <c r="R13" s="2" t="s">
        <v>37</v>
      </c>
      <c r="S13" s="2" t="s">
        <v>37</v>
      </c>
      <c r="T13" s="2" t="s">
        <v>37</v>
      </c>
      <c r="U13" s="2" t="s">
        <v>37</v>
      </c>
      <c r="V13" s="2" t="s">
        <v>37</v>
      </c>
    </row>
    <row r="14" spans="1:22" x14ac:dyDescent="0.2">
      <c r="A14" s="5" t="s">
        <v>35</v>
      </c>
      <c r="B14" s="1">
        <v>13</v>
      </c>
      <c r="C14" s="2" t="s">
        <v>49</v>
      </c>
      <c r="D14" s="2" t="s">
        <v>37</v>
      </c>
      <c r="E14" s="2" t="s">
        <v>37</v>
      </c>
      <c r="F14" s="2" t="s">
        <v>37</v>
      </c>
      <c r="G14" s="2" t="s">
        <v>37</v>
      </c>
      <c r="H14" s="2" t="s">
        <v>37</v>
      </c>
      <c r="I14" s="2" t="s">
        <v>37</v>
      </c>
      <c r="J14" s="2" t="s">
        <v>37</v>
      </c>
      <c r="K14" s="2" t="s">
        <v>37</v>
      </c>
      <c r="L14" s="2" t="s">
        <v>37</v>
      </c>
      <c r="M14" s="2" t="s">
        <v>37</v>
      </c>
      <c r="N14" s="2" t="s">
        <v>37</v>
      </c>
      <c r="O14" s="2" t="s">
        <v>37</v>
      </c>
      <c r="P14" s="2" t="s">
        <v>37</v>
      </c>
      <c r="Q14" s="2" t="s">
        <v>37</v>
      </c>
      <c r="R14" s="2" t="s">
        <v>37</v>
      </c>
      <c r="S14" s="2" t="s">
        <v>37</v>
      </c>
      <c r="T14" s="2" t="s">
        <v>37</v>
      </c>
      <c r="U14" s="2" t="s">
        <v>37</v>
      </c>
      <c r="V14" s="2" t="s">
        <v>37</v>
      </c>
    </row>
    <row r="15" spans="1:22" x14ac:dyDescent="0.2">
      <c r="A15" s="5" t="s">
        <v>33</v>
      </c>
      <c r="B15" s="1">
        <v>14</v>
      </c>
      <c r="C15" s="2" t="s">
        <v>49</v>
      </c>
      <c r="D15" s="2" t="s">
        <v>37</v>
      </c>
      <c r="E15" s="2" t="s">
        <v>37</v>
      </c>
      <c r="F15" s="2" t="s">
        <v>37</v>
      </c>
      <c r="G15" s="2" t="s">
        <v>37</v>
      </c>
      <c r="H15" s="2" t="s">
        <v>37</v>
      </c>
      <c r="I15" s="2" t="s">
        <v>37</v>
      </c>
      <c r="J15" s="2" t="s">
        <v>37</v>
      </c>
      <c r="K15" s="2" t="s">
        <v>37</v>
      </c>
      <c r="L15" s="2" t="s">
        <v>37</v>
      </c>
      <c r="M15" s="2" t="s">
        <v>37</v>
      </c>
      <c r="N15" s="2" t="s">
        <v>37</v>
      </c>
      <c r="O15" s="2" t="s">
        <v>37</v>
      </c>
      <c r="P15" s="2" t="s">
        <v>37</v>
      </c>
      <c r="Q15" s="2" t="s">
        <v>37</v>
      </c>
      <c r="R15" s="2" t="s">
        <v>37</v>
      </c>
      <c r="S15" s="2" t="s">
        <v>37</v>
      </c>
      <c r="T15" s="2" t="s">
        <v>37</v>
      </c>
      <c r="U15" s="2" t="s">
        <v>37</v>
      </c>
      <c r="V15" s="2" t="s">
        <v>37</v>
      </c>
    </row>
    <row r="16" spans="1:22" x14ac:dyDescent="0.2">
      <c r="A16" s="5" t="s">
        <v>31</v>
      </c>
      <c r="B16" s="1">
        <v>15</v>
      </c>
      <c r="C16" s="2" t="s">
        <v>49</v>
      </c>
      <c r="D16" s="2" t="s">
        <v>37</v>
      </c>
      <c r="E16" s="2" t="s">
        <v>37</v>
      </c>
      <c r="F16" s="2" t="s">
        <v>37</v>
      </c>
      <c r="G16" s="2" t="s">
        <v>37</v>
      </c>
      <c r="H16" s="2" t="s">
        <v>37</v>
      </c>
      <c r="I16" s="2" t="s">
        <v>37</v>
      </c>
      <c r="J16" s="2" t="s">
        <v>37</v>
      </c>
      <c r="K16" s="2" t="s">
        <v>37</v>
      </c>
      <c r="L16" s="2" t="s">
        <v>37</v>
      </c>
      <c r="M16" s="2" t="s">
        <v>37</v>
      </c>
      <c r="N16" s="2" t="s">
        <v>37</v>
      </c>
      <c r="O16" s="2" t="s">
        <v>37</v>
      </c>
      <c r="P16" s="2" t="s">
        <v>37</v>
      </c>
      <c r="Q16" s="2" t="s">
        <v>37</v>
      </c>
      <c r="R16" s="2" t="s">
        <v>37</v>
      </c>
      <c r="S16" s="2" t="s">
        <v>37</v>
      </c>
      <c r="T16" s="2" t="s">
        <v>37</v>
      </c>
      <c r="U16" s="2" t="s">
        <v>37</v>
      </c>
      <c r="V16" s="2" t="s">
        <v>37</v>
      </c>
    </row>
    <row r="17" spans="1:22" x14ac:dyDescent="0.2">
      <c r="A17" s="5" t="s">
        <v>29</v>
      </c>
      <c r="B17" s="1">
        <v>16</v>
      </c>
      <c r="C17" s="2" t="s">
        <v>49</v>
      </c>
      <c r="D17" s="2" t="s">
        <v>37</v>
      </c>
      <c r="E17" s="2" t="s">
        <v>37</v>
      </c>
      <c r="F17" s="2" t="s">
        <v>37</v>
      </c>
      <c r="G17" s="2" t="s">
        <v>37</v>
      </c>
      <c r="H17" s="2" t="s">
        <v>37</v>
      </c>
      <c r="I17" s="2" t="s">
        <v>37</v>
      </c>
      <c r="J17" s="2" t="s">
        <v>37</v>
      </c>
      <c r="K17" s="2" t="s">
        <v>37</v>
      </c>
      <c r="L17" s="2" t="s">
        <v>37</v>
      </c>
      <c r="M17" s="2" t="s">
        <v>37</v>
      </c>
      <c r="N17" s="2" t="s">
        <v>37</v>
      </c>
      <c r="O17" s="2" t="s">
        <v>37</v>
      </c>
      <c r="P17" s="2" t="s">
        <v>37</v>
      </c>
      <c r="Q17" s="2" t="s">
        <v>37</v>
      </c>
      <c r="R17" s="2" t="s">
        <v>37</v>
      </c>
      <c r="S17" s="2" t="s">
        <v>37</v>
      </c>
      <c r="T17" s="2" t="s">
        <v>37</v>
      </c>
      <c r="U17" s="2" t="s">
        <v>37</v>
      </c>
      <c r="V17" s="2" t="s">
        <v>37</v>
      </c>
    </row>
    <row r="18" spans="1:22" x14ac:dyDescent="0.2">
      <c r="A18" s="5" t="s">
        <v>128</v>
      </c>
      <c r="B18" s="1">
        <v>17</v>
      </c>
      <c r="C18" s="2" t="s">
        <v>37</v>
      </c>
      <c r="D18" s="2" t="s">
        <v>37</v>
      </c>
      <c r="E18" s="2" t="s">
        <v>37</v>
      </c>
      <c r="F18" s="2" t="s">
        <v>37</v>
      </c>
      <c r="G18" s="2" t="s">
        <v>37</v>
      </c>
      <c r="H18" s="2" t="s">
        <v>37</v>
      </c>
      <c r="I18" s="2" t="s">
        <v>37</v>
      </c>
      <c r="J18" s="2" t="s">
        <v>37</v>
      </c>
      <c r="K18" s="2" t="s">
        <v>37</v>
      </c>
      <c r="L18" s="2" t="s">
        <v>37</v>
      </c>
      <c r="M18" s="2" t="s">
        <v>37</v>
      </c>
      <c r="N18" s="2" t="s">
        <v>37</v>
      </c>
      <c r="O18" s="2" t="s">
        <v>37</v>
      </c>
      <c r="P18" s="2" t="s">
        <v>37</v>
      </c>
      <c r="Q18" s="2" t="s">
        <v>37</v>
      </c>
      <c r="R18" s="2" t="s">
        <v>37</v>
      </c>
      <c r="S18" s="2" t="s">
        <v>37</v>
      </c>
      <c r="T18" s="2" t="s">
        <v>37</v>
      </c>
      <c r="U18" s="2" t="s">
        <v>37</v>
      </c>
      <c r="V18" s="2" t="s">
        <v>37</v>
      </c>
    </row>
    <row r="19" spans="1:22" x14ac:dyDescent="0.2">
      <c r="A19" s="5" t="s">
        <v>96</v>
      </c>
      <c r="B19" s="1">
        <v>18</v>
      </c>
      <c r="C19" s="2" t="s">
        <v>48</v>
      </c>
      <c r="D19" s="2" t="s">
        <v>85</v>
      </c>
      <c r="E19" s="2" t="s">
        <v>63</v>
      </c>
      <c r="F19" s="2" t="s">
        <v>37</v>
      </c>
      <c r="G19" s="2" t="s">
        <v>37</v>
      </c>
      <c r="H19" s="2" t="s">
        <v>37</v>
      </c>
      <c r="I19" s="2" t="s">
        <v>37</v>
      </c>
      <c r="J19" s="2" t="s">
        <v>37</v>
      </c>
      <c r="K19" s="2" t="s">
        <v>37</v>
      </c>
      <c r="L19" s="2" t="s">
        <v>37</v>
      </c>
      <c r="M19" s="2" t="s">
        <v>37</v>
      </c>
      <c r="N19" s="2" t="s">
        <v>37</v>
      </c>
      <c r="O19" s="2" t="s">
        <v>37</v>
      </c>
      <c r="P19" s="2" t="s">
        <v>37</v>
      </c>
      <c r="Q19" s="2" t="s">
        <v>37</v>
      </c>
      <c r="R19" s="2" t="s">
        <v>37</v>
      </c>
      <c r="S19" s="2" t="s">
        <v>37</v>
      </c>
      <c r="T19" s="2" t="s">
        <v>37</v>
      </c>
      <c r="U19" s="2" t="s">
        <v>37</v>
      </c>
      <c r="V19" s="2" t="s">
        <v>37</v>
      </c>
    </row>
    <row r="20" spans="1:22" x14ac:dyDescent="0.2">
      <c r="A20" s="5" t="s">
        <v>78</v>
      </c>
      <c r="B20" s="1">
        <v>19</v>
      </c>
      <c r="C20" s="2" t="s">
        <v>48</v>
      </c>
      <c r="D20" s="2" t="s">
        <v>53</v>
      </c>
      <c r="E20" s="2" t="s">
        <v>125</v>
      </c>
      <c r="F20" s="2" t="s">
        <v>85</v>
      </c>
      <c r="G20" s="2" t="s">
        <v>63</v>
      </c>
      <c r="H20" s="2" t="s">
        <v>60</v>
      </c>
      <c r="I20" s="2" t="s">
        <v>88</v>
      </c>
      <c r="J20" s="2" t="s">
        <v>37</v>
      </c>
      <c r="K20" s="2" t="s">
        <v>37</v>
      </c>
      <c r="L20" s="2" t="s">
        <v>37</v>
      </c>
      <c r="M20" s="2" t="s">
        <v>37</v>
      </c>
      <c r="N20" s="2" t="s">
        <v>37</v>
      </c>
      <c r="O20" s="2" t="s">
        <v>37</v>
      </c>
      <c r="P20" s="2" t="s">
        <v>37</v>
      </c>
      <c r="Q20" s="2" t="s">
        <v>37</v>
      </c>
      <c r="R20" s="2" t="s">
        <v>37</v>
      </c>
      <c r="S20" s="2" t="s">
        <v>37</v>
      </c>
      <c r="T20" s="2" t="s">
        <v>37</v>
      </c>
      <c r="U20" s="2" t="s">
        <v>37</v>
      </c>
      <c r="V20" s="2" t="s">
        <v>37</v>
      </c>
    </row>
    <row r="21" spans="1:22" x14ac:dyDescent="0.2">
      <c r="A21" s="6" t="s">
        <v>129</v>
      </c>
      <c r="B21" s="1">
        <v>20</v>
      </c>
    </row>
    <row r="22" spans="1:22" x14ac:dyDescent="0.2">
      <c r="A22" s="6" t="s">
        <v>130</v>
      </c>
      <c r="B22" s="1">
        <v>21</v>
      </c>
    </row>
    <row r="23" spans="1:22" x14ac:dyDescent="0.2">
      <c r="A23" s="6" t="s">
        <v>131</v>
      </c>
      <c r="B23" s="1">
        <v>22</v>
      </c>
    </row>
    <row r="24" spans="1:22" x14ac:dyDescent="0.2">
      <c r="A24" s="6" t="s">
        <v>132</v>
      </c>
      <c r="B24" s="1">
        <v>23</v>
      </c>
    </row>
    <row r="25" spans="1:22" x14ac:dyDescent="0.2">
      <c r="A25" s="7" t="s">
        <v>133</v>
      </c>
      <c r="B25" s="1">
        <v>24</v>
      </c>
    </row>
    <row r="26" spans="1:22" x14ac:dyDescent="0.2">
      <c r="A26" s="7" t="s">
        <v>134</v>
      </c>
      <c r="B26" s="1">
        <v>25</v>
      </c>
    </row>
    <row r="27" spans="1:22" x14ac:dyDescent="0.2">
      <c r="A27" s="1" t="s">
        <v>135</v>
      </c>
    </row>
    <row r="28" spans="1:22" x14ac:dyDescent="0.2">
      <c r="A28" s="1" t="s">
        <v>136</v>
      </c>
      <c r="C28" s="1" t="s">
        <v>137</v>
      </c>
      <c r="D28" s="8" t="s">
        <v>138</v>
      </c>
    </row>
    <row r="29" spans="1:22" x14ac:dyDescent="0.2">
      <c r="A29" s="9" t="s">
        <v>139</v>
      </c>
      <c r="C29" s="1" t="s">
        <v>121</v>
      </c>
      <c r="D29" s="1" t="s">
        <v>124</v>
      </c>
      <c r="E29" s="1" t="s">
        <v>37</v>
      </c>
    </row>
    <row r="30" spans="1:22" x14ac:dyDescent="0.2">
      <c r="A30" s="9" t="s">
        <v>140</v>
      </c>
      <c r="C30" s="1" t="s">
        <v>123</v>
      </c>
      <c r="D30" s="1" t="s">
        <v>124</v>
      </c>
      <c r="E30" s="1" t="s">
        <v>37</v>
      </c>
    </row>
    <row r="31" spans="1:22" x14ac:dyDescent="0.2">
      <c r="A31" s="9" t="s">
        <v>141</v>
      </c>
      <c r="C31" s="1" t="s">
        <v>34</v>
      </c>
      <c r="D31" s="1" t="s">
        <v>69</v>
      </c>
      <c r="E31" s="1" t="s">
        <v>37</v>
      </c>
    </row>
    <row r="32" spans="1:22" x14ac:dyDescent="0.2">
      <c r="A32" s="9" t="s">
        <v>142</v>
      </c>
      <c r="C32" s="1" t="s">
        <v>32</v>
      </c>
      <c r="D32" s="1" t="s">
        <v>69</v>
      </c>
      <c r="E32" s="1" t="s">
        <v>37</v>
      </c>
    </row>
    <row r="33" spans="1:6" x14ac:dyDescent="0.2">
      <c r="A33" s="9" t="s">
        <v>143</v>
      </c>
      <c r="C33" s="1" t="s">
        <v>30</v>
      </c>
      <c r="D33" s="1" t="s">
        <v>52</v>
      </c>
      <c r="E33" s="1" t="s">
        <v>37</v>
      </c>
    </row>
    <row r="34" spans="1:6" x14ac:dyDescent="0.2">
      <c r="A34" s="9" t="s">
        <v>144</v>
      </c>
      <c r="C34" s="1" t="s">
        <v>28</v>
      </c>
      <c r="D34" s="1" t="s">
        <v>52</v>
      </c>
      <c r="E34" s="1" t="s">
        <v>37</v>
      </c>
    </row>
    <row r="35" spans="1:6" x14ac:dyDescent="0.2">
      <c r="A35" s="9" t="s">
        <v>145</v>
      </c>
      <c r="C35" s="1" t="s">
        <v>126</v>
      </c>
      <c r="D35" s="1" t="s">
        <v>128</v>
      </c>
      <c r="E35" s="1" t="s">
        <v>37</v>
      </c>
    </row>
    <row r="36" spans="1:6" x14ac:dyDescent="0.2">
      <c r="A36" s="9" t="s">
        <v>146</v>
      </c>
      <c r="C36" s="1" t="s">
        <v>127</v>
      </c>
      <c r="D36" s="1" t="s">
        <v>128</v>
      </c>
      <c r="E36" s="1" t="s">
        <v>37</v>
      </c>
    </row>
    <row r="37" spans="1:6" x14ac:dyDescent="0.2">
      <c r="A37" s="9" t="s">
        <v>147</v>
      </c>
      <c r="C37" s="1" t="s">
        <v>35</v>
      </c>
      <c r="D37" s="1" t="s">
        <v>96</v>
      </c>
      <c r="E37" s="1" t="s">
        <v>37</v>
      </c>
    </row>
    <row r="38" spans="1:6" x14ac:dyDescent="0.2">
      <c r="A38" s="9" t="s">
        <v>148</v>
      </c>
      <c r="C38" s="1" t="s">
        <v>33</v>
      </c>
      <c r="D38" s="1" t="s">
        <v>96</v>
      </c>
      <c r="E38" s="1" t="s">
        <v>37</v>
      </c>
    </row>
    <row r="39" spans="1:6" x14ac:dyDescent="0.2">
      <c r="A39" s="9" t="s">
        <v>149</v>
      </c>
      <c r="C39" s="1" t="s">
        <v>31</v>
      </c>
      <c r="D39" s="1" t="s">
        <v>78</v>
      </c>
      <c r="E39" s="1" t="s">
        <v>37</v>
      </c>
    </row>
    <row r="40" spans="1:6" x14ac:dyDescent="0.2">
      <c r="A40" s="9" t="s">
        <v>150</v>
      </c>
      <c r="C40" s="1" t="s">
        <v>29</v>
      </c>
      <c r="D40" s="1" t="s">
        <v>78</v>
      </c>
      <c r="E40" s="1" t="s">
        <v>37</v>
      </c>
    </row>
    <row r="41" spans="1:6" x14ac:dyDescent="0.2">
      <c r="A41" s="9"/>
    </row>
    <row r="42" spans="1:6" x14ac:dyDescent="0.2">
      <c r="A42" s="9"/>
    </row>
    <row r="43" spans="1:6" x14ac:dyDescent="0.2">
      <c r="A43" s="9"/>
    </row>
    <row r="44" spans="1:6" x14ac:dyDescent="0.2">
      <c r="A44" s="9"/>
    </row>
    <row r="45" spans="1:6" x14ac:dyDescent="0.2">
      <c r="A45" s="8" t="s">
        <v>151</v>
      </c>
    </row>
    <row r="46" spans="1:6" x14ac:dyDescent="0.2">
      <c r="A46" s="1" t="s">
        <v>152</v>
      </c>
      <c r="F46" s="2"/>
    </row>
    <row r="47" spans="1:6" x14ac:dyDescent="0.2">
      <c r="A47" s="1" t="s">
        <v>153</v>
      </c>
      <c r="B47" s="10" t="s">
        <v>154</v>
      </c>
    </row>
    <row r="48" spans="1:6" x14ac:dyDescent="0.2">
      <c r="A48" s="1" t="s">
        <v>49</v>
      </c>
      <c r="B48" s="10" t="s">
        <v>155</v>
      </c>
    </row>
    <row r="49" spans="1:4" x14ac:dyDescent="0.2">
      <c r="A49" s="1" t="s">
        <v>156</v>
      </c>
      <c r="B49" s="10" t="s">
        <v>157</v>
      </c>
    </row>
    <row r="50" spans="1:4" x14ac:dyDescent="0.2">
      <c r="A50" s="1" t="s">
        <v>158</v>
      </c>
      <c r="B50" s="10" t="s">
        <v>159</v>
      </c>
    </row>
    <row r="51" spans="1:4" x14ac:dyDescent="0.2">
      <c r="A51" s="1" t="s">
        <v>160</v>
      </c>
      <c r="B51" s="10" t="s">
        <v>161</v>
      </c>
    </row>
    <row r="52" spans="1:4" x14ac:dyDescent="0.2">
      <c r="A52" s="1" t="s">
        <v>48</v>
      </c>
      <c r="B52" s="10" t="s">
        <v>162</v>
      </c>
    </row>
    <row r="53" spans="1:4" x14ac:dyDescent="0.2">
      <c r="A53" s="1" t="s">
        <v>163</v>
      </c>
      <c r="B53" s="10" t="s">
        <v>164</v>
      </c>
    </row>
    <row r="54" spans="1:4" x14ac:dyDescent="0.2">
      <c r="A54" s="1" t="s">
        <v>66</v>
      </c>
      <c r="B54" s="10" t="s">
        <v>165</v>
      </c>
    </row>
    <row r="55" spans="1:4" x14ac:dyDescent="0.2">
      <c r="A55" s="1" t="s">
        <v>166</v>
      </c>
      <c r="B55" s="10" t="s">
        <v>167</v>
      </c>
    </row>
    <row r="56" spans="1:4" x14ac:dyDescent="0.2">
      <c r="A56" s="1" t="s">
        <v>168</v>
      </c>
      <c r="B56" s="10" t="s">
        <v>169</v>
      </c>
    </row>
    <row r="57" spans="1:4" x14ac:dyDescent="0.2">
      <c r="A57" s="1" t="s">
        <v>122</v>
      </c>
      <c r="B57" s="10" t="s">
        <v>170</v>
      </c>
    </row>
    <row r="58" spans="1:4" x14ac:dyDescent="0.2">
      <c r="A58" s="1" t="s">
        <v>171</v>
      </c>
      <c r="B58" s="10" t="s">
        <v>172</v>
      </c>
    </row>
    <row r="59" spans="1:4" x14ac:dyDescent="0.2">
      <c r="A59" s="1" t="s">
        <v>173</v>
      </c>
      <c r="B59" s="10" t="s">
        <v>174</v>
      </c>
      <c r="D59" s="11" t="s">
        <v>175</v>
      </c>
    </row>
    <row r="60" spans="1:4" x14ac:dyDescent="0.2">
      <c r="A60" s="1" t="s">
        <v>176</v>
      </c>
      <c r="B60" s="10" t="s">
        <v>177</v>
      </c>
      <c r="D60" s="11" t="s">
        <v>178</v>
      </c>
    </row>
    <row r="61" spans="1:4" x14ac:dyDescent="0.2">
      <c r="A61" s="1" t="s">
        <v>179</v>
      </c>
      <c r="B61" s="10" t="s">
        <v>180</v>
      </c>
      <c r="D61" s="11" t="s">
        <v>181</v>
      </c>
    </row>
    <row r="62" spans="1:4" x14ac:dyDescent="0.2">
      <c r="A62" s="1" t="s">
        <v>182</v>
      </c>
      <c r="B62" s="10" t="s">
        <v>183</v>
      </c>
      <c r="D62" s="11" t="s">
        <v>184</v>
      </c>
    </row>
    <row r="63" spans="1:4" x14ac:dyDescent="0.2">
      <c r="A63" s="1" t="s">
        <v>185</v>
      </c>
      <c r="B63" s="10" t="s">
        <v>186</v>
      </c>
      <c r="D63" s="11"/>
    </row>
    <row r="64" spans="1:4" x14ac:dyDescent="0.2">
      <c r="A64" s="1" t="s">
        <v>53</v>
      </c>
      <c r="B64" s="10" t="s">
        <v>187</v>
      </c>
      <c r="D64" s="11"/>
    </row>
    <row r="65" spans="1:4" x14ac:dyDescent="0.2">
      <c r="A65" s="1" t="s">
        <v>188</v>
      </c>
      <c r="B65" s="10" t="s">
        <v>189</v>
      </c>
      <c r="D65" s="11" t="s">
        <v>190</v>
      </c>
    </row>
    <row r="66" spans="1:4" x14ac:dyDescent="0.2">
      <c r="A66" s="1" t="s">
        <v>191</v>
      </c>
      <c r="B66" s="10" t="s">
        <v>192</v>
      </c>
      <c r="D66" s="11" t="s">
        <v>193</v>
      </c>
    </row>
    <row r="67" spans="1:4" x14ac:dyDescent="0.2">
      <c r="A67" s="1" t="s">
        <v>173</v>
      </c>
      <c r="B67" s="10" t="s">
        <v>194</v>
      </c>
      <c r="D67" s="11" t="s">
        <v>195</v>
      </c>
    </row>
    <row r="68" spans="1:4" x14ac:dyDescent="0.2">
      <c r="A68" s="1" t="s">
        <v>196</v>
      </c>
      <c r="B68" s="10" t="s">
        <v>197</v>
      </c>
    </row>
    <row r="69" spans="1:4" x14ac:dyDescent="0.2">
      <c r="A69" s="1" t="s">
        <v>198</v>
      </c>
      <c r="B69" s="10" t="s">
        <v>199</v>
      </c>
    </row>
    <row r="70" spans="1:4" x14ac:dyDescent="0.2">
      <c r="A70" s="1" t="s">
        <v>200</v>
      </c>
      <c r="B70" s="10" t="s">
        <v>201</v>
      </c>
    </row>
    <row r="71" spans="1:4" x14ac:dyDescent="0.2">
      <c r="A71" s="1" t="s">
        <v>202</v>
      </c>
      <c r="B71" s="10" t="s">
        <v>203</v>
      </c>
    </row>
    <row r="72" spans="1:4" x14ac:dyDescent="0.2">
      <c r="A72" s="1" t="s">
        <v>125</v>
      </c>
      <c r="B72" s="10" t="s">
        <v>204</v>
      </c>
    </row>
    <row r="73" spans="1:4" x14ac:dyDescent="0.2">
      <c r="A73" s="1" t="s">
        <v>205</v>
      </c>
      <c r="B73" s="10" t="s">
        <v>206</v>
      </c>
    </row>
    <row r="74" spans="1:4" x14ac:dyDescent="0.2">
      <c r="A74" s="1" t="s">
        <v>85</v>
      </c>
      <c r="B74" s="10" t="s">
        <v>207</v>
      </c>
    </row>
    <row r="75" spans="1:4" x14ac:dyDescent="0.2">
      <c r="A75" s="1" t="s">
        <v>208</v>
      </c>
      <c r="B75" s="10" t="s">
        <v>209</v>
      </c>
    </row>
    <row r="76" spans="1:4" x14ac:dyDescent="0.2">
      <c r="A76" s="1" t="s">
        <v>63</v>
      </c>
      <c r="B76" s="10" t="s">
        <v>210</v>
      </c>
    </row>
    <row r="77" spans="1:4" x14ac:dyDescent="0.2">
      <c r="A77" s="1" t="s">
        <v>211</v>
      </c>
      <c r="B77" s="10" t="s">
        <v>212</v>
      </c>
      <c r="D77" s="11" t="s">
        <v>213</v>
      </c>
    </row>
    <row r="78" spans="1:4" x14ac:dyDescent="0.2">
      <c r="A78" s="1" t="s">
        <v>214</v>
      </c>
      <c r="B78" s="10" t="s">
        <v>215</v>
      </c>
      <c r="D78" s="11" t="s">
        <v>216</v>
      </c>
    </row>
    <row r="79" spans="1:4" x14ac:dyDescent="0.2">
      <c r="A79" s="1" t="s">
        <v>217</v>
      </c>
      <c r="B79" s="10" t="s">
        <v>218</v>
      </c>
      <c r="D79" s="11" t="s">
        <v>178</v>
      </c>
    </row>
    <row r="80" spans="1:4" x14ac:dyDescent="0.2">
      <c r="A80" s="1" t="s">
        <v>219</v>
      </c>
      <c r="B80" s="10" t="s">
        <v>220</v>
      </c>
      <c r="D80" s="11" t="s">
        <v>221</v>
      </c>
    </row>
    <row r="81" spans="1:4" x14ac:dyDescent="0.2">
      <c r="A81" s="1" t="s">
        <v>222</v>
      </c>
      <c r="B81" s="10" t="s">
        <v>223</v>
      </c>
      <c r="D81" s="11" t="s">
        <v>190</v>
      </c>
    </row>
    <row r="82" spans="1:4" x14ac:dyDescent="0.2">
      <c r="A82" s="1" t="s">
        <v>224</v>
      </c>
      <c r="B82" s="10" t="s">
        <v>225</v>
      </c>
      <c r="D82" s="11" t="s">
        <v>213</v>
      </c>
    </row>
    <row r="83" spans="1:4" x14ac:dyDescent="0.2">
      <c r="A83" s="1" t="s">
        <v>226</v>
      </c>
      <c r="B83" s="10" t="s">
        <v>227</v>
      </c>
      <c r="D83" s="11" t="s">
        <v>216</v>
      </c>
    </row>
    <row r="84" spans="1:4" x14ac:dyDescent="0.2">
      <c r="A84" s="1" t="s">
        <v>228</v>
      </c>
      <c r="B84" s="10" t="s">
        <v>229</v>
      </c>
      <c r="D84" s="11" t="s">
        <v>195</v>
      </c>
    </row>
    <row r="85" spans="1:4" x14ac:dyDescent="0.2">
      <c r="A85" s="1" t="s">
        <v>230</v>
      </c>
      <c r="B85" s="10" t="s">
        <v>231</v>
      </c>
      <c r="D85" s="11" t="s">
        <v>213</v>
      </c>
    </row>
    <row r="86" spans="1:4" x14ac:dyDescent="0.2">
      <c r="A86" s="1" t="s">
        <v>232</v>
      </c>
      <c r="B86" s="10" t="s">
        <v>233</v>
      </c>
      <c r="D86" s="11" t="s">
        <v>216</v>
      </c>
    </row>
    <row r="87" spans="1:4" x14ac:dyDescent="0.2">
      <c r="A87" s="1" t="s">
        <v>234</v>
      </c>
      <c r="B87" s="10" t="s">
        <v>235</v>
      </c>
      <c r="D87" s="11" t="s">
        <v>184</v>
      </c>
    </row>
    <row r="88" spans="1:4" x14ac:dyDescent="0.2">
      <c r="A88" s="1" t="s">
        <v>236</v>
      </c>
      <c r="B88" s="10" t="s">
        <v>237</v>
      </c>
      <c r="D88" s="11" t="s">
        <v>195</v>
      </c>
    </row>
    <row r="89" spans="1:4" x14ac:dyDescent="0.2">
      <c r="A89" s="1" t="s">
        <v>238</v>
      </c>
      <c r="B89" s="10" t="s">
        <v>239</v>
      </c>
      <c r="D89" s="11" t="s">
        <v>195</v>
      </c>
    </row>
    <row r="90" spans="1:4" x14ac:dyDescent="0.2">
      <c r="A90" s="1" t="s">
        <v>240</v>
      </c>
      <c r="B90" s="10" t="s">
        <v>241</v>
      </c>
      <c r="D90" s="11" t="s">
        <v>178</v>
      </c>
    </row>
    <row r="91" spans="1:4" x14ac:dyDescent="0.2">
      <c r="A91" s="1" t="s">
        <v>242</v>
      </c>
      <c r="B91" s="10" t="s">
        <v>243</v>
      </c>
    </row>
    <row r="92" spans="1:4" x14ac:dyDescent="0.2">
      <c r="A92" s="1" t="s">
        <v>244</v>
      </c>
      <c r="B92" s="10" t="s">
        <v>245</v>
      </c>
      <c r="C92" s="1">
        <v>1</v>
      </c>
    </row>
    <row r="93" spans="1:4" x14ac:dyDescent="0.2">
      <c r="A93" s="1" t="s">
        <v>246</v>
      </c>
      <c r="B93" s="10" t="s">
        <v>247</v>
      </c>
      <c r="C93" s="1">
        <v>1</v>
      </c>
    </row>
    <row r="94" spans="1:4" x14ac:dyDescent="0.2">
      <c r="A94" s="1" t="s">
        <v>248</v>
      </c>
      <c r="B94" s="10" t="s">
        <v>249</v>
      </c>
      <c r="C94" s="1">
        <v>1</v>
      </c>
      <c r="D94" s="12" t="s">
        <v>250</v>
      </c>
    </row>
    <row r="95" spans="1:4" x14ac:dyDescent="0.2">
      <c r="A95" s="1" t="s">
        <v>251</v>
      </c>
      <c r="B95" s="10" t="s">
        <v>252</v>
      </c>
      <c r="C95" s="1">
        <v>1</v>
      </c>
      <c r="D95" s="12" t="s">
        <v>250</v>
      </c>
    </row>
    <row r="96" spans="1:4" x14ac:dyDescent="0.2">
      <c r="A96" s="7" t="s">
        <v>129</v>
      </c>
      <c r="B96" s="13" t="s">
        <v>253</v>
      </c>
      <c r="C96" s="1">
        <v>1</v>
      </c>
      <c r="D96" s="1" t="s">
        <v>254</v>
      </c>
    </row>
    <row r="97" spans="1:4" x14ac:dyDescent="0.2">
      <c r="A97" s="7" t="s">
        <v>130</v>
      </c>
      <c r="B97" s="13" t="s">
        <v>255</v>
      </c>
      <c r="C97" s="1">
        <v>1</v>
      </c>
      <c r="D97" s="1" t="s">
        <v>254</v>
      </c>
    </row>
    <row r="98" spans="1:4" x14ac:dyDescent="0.2">
      <c r="A98" s="7" t="s">
        <v>131</v>
      </c>
      <c r="B98" s="13" t="s">
        <v>256</v>
      </c>
      <c r="C98" s="1">
        <v>1</v>
      </c>
      <c r="D98" s="1" t="s">
        <v>257</v>
      </c>
    </row>
    <row r="99" spans="1:4" x14ac:dyDescent="0.2">
      <c r="A99" s="7" t="s">
        <v>132</v>
      </c>
      <c r="B99" s="13" t="s">
        <v>258</v>
      </c>
      <c r="C99" s="1">
        <v>1</v>
      </c>
      <c r="D99" s="1" t="s">
        <v>257</v>
      </c>
    </row>
    <row r="100" spans="1:4" x14ac:dyDescent="0.2">
      <c r="A100" s="1" t="s">
        <v>60</v>
      </c>
      <c r="B100" s="13" t="s">
        <v>37</v>
      </c>
      <c r="C100" s="1">
        <v>1</v>
      </c>
      <c r="D100" s="1" t="s">
        <v>259</v>
      </c>
    </row>
    <row r="101" spans="1:4" x14ac:dyDescent="0.2">
      <c r="A101" s="1" t="s">
        <v>88</v>
      </c>
      <c r="B101" s="13" t="s">
        <v>37</v>
      </c>
      <c r="C101" s="1">
        <v>1</v>
      </c>
      <c r="D101" s="1" t="s">
        <v>259</v>
      </c>
    </row>
    <row r="102" spans="1:4" x14ac:dyDescent="0.2">
      <c r="B102" s="13"/>
    </row>
    <row r="103" spans="1:4" x14ac:dyDescent="0.2">
      <c r="B103" s="13"/>
    </row>
    <row r="104" spans="1:4" x14ac:dyDescent="0.2">
      <c r="A104" s="1" t="s">
        <v>38</v>
      </c>
      <c r="B104" s="10" t="s">
        <v>260</v>
      </c>
    </row>
    <row r="105" spans="1:4" x14ac:dyDescent="0.2">
      <c r="A105" s="1" t="s">
        <v>261</v>
      </c>
      <c r="B105" s="10" t="s">
        <v>262</v>
      </c>
    </row>
    <row r="106" spans="1:4" x14ac:dyDescent="0.2">
      <c r="A106" s="1" t="s">
        <v>263</v>
      </c>
      <c r="B106" s="10" t="s">
        <v>264</v>
      </c>
    </row>
    <row r="107" spans="1:4" x14ac:dyDescent="0.2">
      <c r="A107" s="1" t="s">
        <v>37</v>
      </c>
      <c r="B107" s="1" t="s">
        <v>37</v>
      </c>
    </row>
    <row r="108" spans="1:4" x14ac:dyDescent="0.2">
      <c r="A108" s="8" t="s">
        <v>265</v>
      </c>
    </row>
    <row r="110" spans="1:4" x14ac:dyDescent="0.2">
      <c r="A110" s="1" t="s">
        <v>266</v>
      </c>
    </row>
    <row r="111" spans="1:4" x14ac:dyDescent="0.2">
      <c r="A111" s="1" t="s">
        <v>53</v>
      </c>
      <c r="B111" s="10" t="s">
        <v>187</v>
      </c>
    </row>
    <row r="112" spans="1:4" x14ac:dyDescent="0.2">
      <c r="A112" s="1" t="s">
        <v>125</v>
      </c>
      <c r="B112" s="10" t="s">
        <v>204</v>
      </c>
    </row>
    <row r="113" spans="1:2" x14ac:dyDescent="0.2">
      <c r="A113" s="1" t="s">
        <v>85</v>
      </c>
      <c r="B113" s="10" t="s">
        <v>207</v>
      </c>
    </row>
    <row r="114" spans="1:2" x14ac:dyDescent="0.2">
      <c r="A114" s="1" t="s">
        <v>63</v>
      </c>
      <c r="B114" s="10" t="s">
        <v>210</v>
      </c>
    </row>
    <row r="115" spans="1:2" x14ac:dyDescent="0.2">
      <c r="A115" s="1" t="s">
        <v>267</v>
      </c>
    </row>
    <row r="116" spans="1:2" x14ac:dyDescent="0.2">
      <c r="A116" s="1" t="s">
        <v>53</v>
      </c>
      <c r="B116" s="10" t="s">
        <v>268</v>
      </c>
    </row>
    <row r="117" spans="1:2" x14ac:dyDescent="0.2">
      <c r="A117" s="1" t="s">
        <v>125</v>
      </c>
      <c r="B117" s="10" t="s">
        <v>269</v>
      </c>
    </row>
    <row r="118" spans="1:2" x14ac:dyDescent="0.2">
      <c r="A118" s="1" t="s">
        <v>85</v>
      </c>
      <c r="B118" s="10" t="s">
        <v>270</v>
      </c>
    </row>
    <row r="119" spans="1:2" x14ac:dyDescent="0.2">
      <c r="A119" s="1" t="s">
        <v>63</v>
      </c>
      <c r="B119" s="10" t="s">
        <v>271</v>
      </c>
    </row>
  </sheetData>
  <phoneticPr fontId="17"/>
  <dataValidations count="2">
    <dataValidation type="list" allowBlank="1" showInputMessage="1" showErrorMessage="1" sqref="C2:V20" xr:uid="{00000000-0002-0000-0200-000000000000}">
      <formula1>$A$47:$A$107</formula1>
    </dataValidation>
    <dataValidation type="list" allowBlank="1" showInputMessage="1" showErrorMessage="1" sqref="C29:E44" xr:uid="{00000000-0002-0000-0200-000001000000}">
      <formula1>$A$2:$A$26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データ</vt:lpstr>
      <vt:lpstr>クラス・種目リスト</vt:lpstr>
      <vt:lpstr>申込書!Print_Area</vt:lpstr>
      <vt:lpstr>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osrk100</dc:creator>
  <cp:lastModifiedBy>819059528822</cp:lastModifiedBy>
  <cp:lastPrinted>2022-12-23T11:09:00Z</cp:lastPrinted>
  <dcterms:created xsi:type="dcterms:W3CDTF">2014-05-10T12:46:00Z</dcterms:created>
  <dcterms:modified xsi:type="dcterms:W3CDTF">2023-09-19T20:44:43Z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